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12660" firstSheet="4" activeTab="4"/>
  </bookViews>
  <sheets>
    <sheet name="东西校园总面积及住宿情况 (2)" sheetId="8" state="hidden" r:id="rId1"/>
    <sheet name="原" sheetId="4" state="hidden" r:id="rId2"/>
    <sheet name="Sheet1" sheetId="2" state="hidden" r:id="rId3"/>
    <sheet name="Sheet2" sheetId="7" state="hidden" r:id="rId4"/>
    <sheet name="测温设备" sheetId="12" r:id="rId5"/>
  </sheets>
  <definedNames>
    <definedName name="_xlnm._FilterDatabase" localSheetId="4" hidden="1">测温设备!$B$2:$J$2</definedName>
    <definedName name="_xlnm._FilterDatabase" localSheetId="0" hidden="1">'东西校园总面积及住宿情况 (2)'!$A$1:$V$176</definedName>
    <definedName name="_xlnm.Print_Titles" localSheetId="4">测温设备!$2:$2</definedName>
    <definedName name="_xlnm.Print_Titles" localSheetId="0">'东西校园总面积及住宿情况 (2)'!#REF!</definedName>
    <definedName name="_xlnm.Print_Titles" localSheetId="1">原!#REF!</definedName>
  </definedNames>
  <calcPr calcId="125725"/>
</workbook>
</file>

<file path=xl/calcChain.xml><?xml version="1.0" encoding="utf-8"?>
<calcChain xmlns="http://schemas.openxmlformats.org/spreadsheetml/2006/main">
  <c r="AK60" i="7"/>
  <c r="AJ60"/>
  <c r="AI60"/>
  <c r="AH60"/>
  <c r="AG60"/>
  <c r="AF60"/>
  <c r="AD60"/>
  <c r="AC60"/>
  <c r="M60"/>
  <c r="L60"/>
  <c r="K60"/>
  <c r="I60"/>
  <c r="H60"/>
  <c r="L59"/>
  <c r="L58"/>
  <c r="AJ57"/>
  <c r="L57"/>
  <c r="L56"/>
  <c r="L55"/>
  <c r="M54"/>
  <c r="L54"/>
  <c r="AJ53"/>
  <c r="L53"/>
  <c r="H53"/>
  <c r="L52"/>
  <c r="L51"/>
  <c r="AJ50"/>
  <c r="AG50"/>
  <c r="AD50"/>
  <c r="L50"/>
  <c r="L49"/>
  <c r="AJ48"/>
  <c r="L48"/>
  <c r="L47"/>
  <c r="L46"/>
  <c r="AJ45"/>
  <c r="AG45"/>
  <c r="AD45"/>
  <c r="L45"/>
  <c r="L44"/>
  <c r="L43"/>
  <c r="L42"/>
  <c r="AJ41"/>
  <c r="L41"/>
  <c r="L40"/>
  <c r="AJ39"/>
  <c r="L39"/>
  <c r="AJ38"/>
  <c r="AJ37"/>
  <c r="AJ36"/>
  <c r="AD36"/>
  <c r="AG35"/>
  <c r="AG34"/>
  <c r="L34"/>
  <c r="AJ33"/>
  <c r="AG33"/>
  <c r="AD33"/>
  <c r="M33"/>
  <c r="L33"/>
  <c r="AJ32"/>
  <c r="AG32"/>
  <c r="AC32"/>
  <c r="AJ31"/>
  <c r="AH31"/>
  <c r="AC31"/>
  <c r="M31"/>
  <c r="AJ30"/>
  <c r="AJ29"/>
  <c r="AG29"/>
  <c r="L29"/>
  <c r="AC28"/>
  <c r="H28"/>
  <c r="AJ27"/>
  <c r="AG27"/>
  <c r="L27"/>
  <c r="AG26"/>
  <c r="K26"/>
  <c r="AJ25"/>
  <c r="AG25"/>
  <c r="L25"/>
  <c r="AJ21"/>
  <c r="AJ17"/>
  <c r="AC16"/>
  <c r="H16"/>
  <c r="AJ15"/>
  <c r="AG15"/>
  <c r="L15"/>
  <c r="AC14"/>
  <c r="H14"/>
  <c r="AJ13"/>
  <c r="AG13"/>
  <c r="L13"/>
  <c r="AG12"/>
  <c r="L12"/>
  <c r="AJ11"/>
  <c r="AG11"/>
  <c r="AD11"/>
  <c r="L11"/>
  <c r="I11"/>
  <c r="AC10"/>
  <c r="H10"/>
  <c r="AJ9"/>
  <c r="AG9"/>
  <c r="AD9"/>
  <c r="L9"/>
  <c r="AJ8"/>
  <c r="AG8"/>
  <c r="L8"/>
  <c r="AJ7"/>
  <c r="AG7"/>
  <c r="L7"/>
  <c r="AJ6"/>
  <c r="AG6"/>
  <c r="L6"/>
  <c r="AJ5"/>
  <c r="AG4"/>
  <c r="AF4"/>
  <c r="L4"/>
  <c r="K4"/>
  <c r="AG3"/>
  <c r="L3"/>
  <c r="AJ2"/>
  <c r="AG2"/>
  <c r="AD2"/>
  <c r="L2"/>
  <c r="AJ1"/>
  <c r="AG1"/>
  <c r="AC1"/>
  <c r="L1"/>
  <c r="C62" i="2"/>
  <c r="T230" i="4"/>
  <c r="S230"/>
  <c r="R230"/>
  <c r="L230"/>
  <c r="K230"/>
  <c r="I230"/>
  <c r="S229"/>
  <c r="R229"/>
  <c r="N229"/>
  <c r="M229"/>
  <c r="K229"/>
  <c r="J229"/>
  <c r="I229"/>
  <c r="G229"/>
  <c r="F229"/>
  <c r="J228"/>
  <c r="J227"/>
  <c r="J226"/>
  <c r="J225"/>
  <c r="J224"/>
  <c r="K223"/>
  <c r="J223"/>
  <c r="J222"/>
  <c r="F222"/>
  <c r="J221"/>
  <c r="J220"/>
  <c r="J219"/>
  <c r="J218"/>
  <c r="J217"/>
  <c r="J216"/>
  <c r="J215"/>
  <c r="J214"/>
  <c r="J213"/>
  <c r="J212"/>
  <c r="J211"/>
  <c r="J210"/>
  <c r="J209"/>
  <c r="J208"/>
  <c r="J206"/>
  <c r="K205"/>
  <c r="J205"/>
  <c r="K203"/>
  <c r="J202"/>
  <c r="J201"/>
  <c r="K200"/>
  <c r="J200"/>
  <c r="G200"/>
  <c r="J198"/>
  <c r="F197"/>
  <c r="J196"/>
  <c r="I195"/>
  <c r="J194"/>
  <c r="U190"/>
  <c r="U186"/>
  <c r="F185"/>
  <c r="J184"/>
  <c r="F183"/>
  <c r="J182"/>
  <c r="J181"/>
  <c r="J180"/>
  <c r="G180"/>
  <c r="F179"/>
  <c r="J178"/>
  <c r="J177"/>
  <c r="J176"/>
  <c r="J175"/>
  <c r="J172"/>
  <c r="I172"/>
  <c r="J170"/>
  <c r="J168"/>
  <c r="M166"/>
  <c r="J166"/>
  <c r="S165"/>
  <c r="R165"/>
  <c r="N165"/>
  <c r="M165"/>
  <c r="K165"/>
  <c r="J165"/>
  <c r="I165"/>
  <c r="G165"/>
  <c r="F165"/>
  <c r="K160"/>
  <c r="K157"/>
  <c r="J157"/>
  <c r="K156"/>
  <c r="J156"/>
  <c r="K155"/>
  <c r="J155"/>
  <c r="K154"/>
  <c r="J154"/>
  <c r="K153"/>
  <c r="J153"/>
  <c r="K152"/>
  <c r="J142"/>
  <c r="J141"/>
  <c r="J140"/>
  <c r="J139"/>
  <c r="J138"/>
  <c r="J137"/>
  <c r="K136"/>
  <c r="J136"/>
  <c r="G136"/>
  <c r="J135"/>
  <c r="J134"/>
  <c r="K133"/>
  <c r="J133"/>
  <c r="J102"/>
  <c r="J101"/>
  <c r="J100"/>
  <c r="J99"/>
  <c r="J98"/>
  <c r="J97"/>
  <c r="W96"/>
  <c r="K96"/>
  <c r="J96"/>
  <c r="J91"/>
  <c r="J90"/>
  <c r="J89"/>
  <c r="J88"/>
  <c r="J87"/>
  <c r="J86"/>
  <c r="J85"/>
  <c r="J84"/>
  <c r="J83"/>
  <c r="J82"/>
  <c r="J81"/>
  <c r="J80"/>
  <c r="J79"/>
  <c r="J78"/>
  <c r="J77"/>
  <c r="J76"/>
  <c r="F76"/>
  <c r="J75"/>
  <c r="J74"/>
  <c r="J73"/>
  <c r="J72"/>
  <c r="F72"/>
  <c r="J70"/>
  <c r="W68"/>
  <c r="K68"/>
  <c r="J68"/>
  <c r="J47"/>
  <c r="J46"/>
  <c r="W44"/>
  <c r="K44"/>
  <c r="J44"/>
  <c r="J43"/>
  <c r="J42"/>
  <c r="W40"/>
  <c r="K40"/>
  <c r="J40"/>
  <c r="J39"/>
  <c r="J38"/>
  <c r="W36"/>
  <c r="K36"/>
  <c r="J36"/>
  <c r="J30"/>
  <c r="J28"/>
  <c r="J26"/>
  <c r="J24"/>
  <c r="R175" i="8"/>
  <c r="Q175"/>
  <c r="P175"/>
  <c r="O175"/>
  <c r="N175"/>
  <c r="M175"/>
  <c r="L175"/>
  <c r="K175"/>
  <c r="J175"/>
  <c r="I175"/>
  <c r="G175"/>
  <c r="F175"/>
  <c r="R174"/>
  <c r="N174"/>
  <c r="M174"/>
  <c r="L174"/>
  <c r="K174"/>
  <c r="J174"/>
  <c r="I174"/>
  <c r="H174"/>
  <c r="G174"/>
  <c r="F174"/>
  <c r="J173"/>
  <c r="J172"/>
  <c r="J171"/>
  <c r="J170"/>
  <c r="J169"/>
  <c r="K168"/>
  <c r="J168"/>
  <c r="M167"/>
  <c r="J167"/>
  <c r="F167"/>
  <c r="J166"/>
  <c r="J165"/>
  <c r="M164"/>
  <c r="J164"/>
  <c r="J163"/>
  <c r="M162"/>
  <c r="J162"/>
  <c r="J161"/>
  <c r="J160"/>
  <c r="M159"/>
  <c r="J159"/>
  <c r="J158"/>
  <c r="J157"/>
  <c r="J156"/>
  <c r="M155"/>
  <c r="J155"/>
  <c r="J154"/>
  <c r="M153"/>
  <c r="J153"/>
  <c r="M152"/>
  <c r="M151"/>
  <c r="M150"/>
  <c r="G150"/>
  <c r="J149"/>
  <c r="J148"/>
  <c r="M147"/>
  <c r="J147"/>
  <c r="G147"/>
  <c r="M146"/>
  <c r="F146"/>
  <c r="M145"/>
  <c r="K145"/>
  <c r="F145"/>
  <c r="M144"/>
  <c r="M143"/>
  <c r="J143"/>
  <c r="F142"/>
  <c r="M141"/>
  <c r="I140"/>
  <c r="M139"/>
  <c r="J139"/>
  <c r="M135"/>
  <c r="M131"/>
  <c r="F130"/>
  <c r="M129"/>
  <c r="J129"/>
  <c r="F128"/>
  <c r="M127"/>
  <c r="J127"/>
  <c r="J126"/>
  <c r="M125"/>
  <c r="J125"/>
  <c r="G125"/>
  <c r="F124"/>
  <c r="M123"/>
  <c r="J123"/>
  <c r="M122"/>
  <c r="J122"/>
  <c r="M121"/>
  <c r="J121"/>
  <c r="M120"/>
  <c r="J120"/>
  <c r="M119"/>
  <c r="J118"/>
  <c r="I118"/>
  <c r="J117"/>
  <c r="M116"/>
  <c r="J116"/>
  <c r="M115"/>
  <c r="J115"/>
  <c r="R114"/>
  <c r="N114"/>
  <c r="M114"/>
  <c r="L114"/>
  <c r="K114"/>
  <c r="J114"/>
  <c r="I114"/>
  <c r="F114"/>
  <c r="K110"/>
  <c r="K107"/>
  <c r="J107"/>
  <c r="K106"/>
  <c r="J106"/>
  <c r="K105"/>
  <c r="K104"/>
  <c r="J104"/>
  <c r="K103"/>
  <c r="K102"/>
  <c r="M93"/>
  <c r="J92"/>
  <c r="J91"/>
  <c r="M90"/>
  <c r="K90"/>
  <c r="J90"/>
  <c r="J89"/>
  <c r="J88"/>
  <c r="M87"/>
  <c r="K87"/>
  <c r="J87"/>
  <c r="G87"/>
  <c r="J86"/>
  <c r="J85"/>
  <c r="M84"/>
  <c r="K84"/>
  <c r="J84"/>
  <c r="M77"/>
  <c r="M68"/>
  <c r="J68"/>
  <c r="J67"/>
  <c r="J66"/>
  <c r="U65"/>
  <c r="K65"/>
  <c r="J65"/>
  <c r="F65"/>
  <c r="M61"/>
  <c r="J60"/>
  <c r="J59"/>
  <c r="J58"/>
  <c r="M57"/>
  <c r="J57"/>
  <c r="J56"/>
  <c r="J55"/>
  <c r="J54"/>
  <c r="M53"/>
  <c r="J53"/>
  <c r="J52"/>
  <c r="J51"/>
  <c r="J50"/>
  <c r="M49"/>
  <c r="J49"/>
  <c r="J48"/>
  <c r="J47"/>
  <c r="J46"/>
  <c r="J45"/>
  <c r="F45"/>
  <c r="J44"/>
  <c r="J43"/>
  <c r="J42"/>
  <c r="M41"/>
  <c r="J41"/>
  <c r="F41"/>
  <c r="J40"/>
  <c r="U39"/>
  <c r="K39"/>
  <c r="J39"/>
  <c r="J25"/>
  <c r="U24"/>
  <c r="K24"/>
  <c r="J24"/>
  <c r="J23"/>
  <c r="U22"/>
  <c r="K22"/>
  <c r="J22"/>
  <c r="J21"/>
  <c r="J20"/>
  <c r="U19"/>
  <c r="K19"/>
  <c r="J19"/>
</calcChain>
</file>

<file path=xl/comments1.xml><?xml version="1.0" encoding="utf-8"?>
<comments xmlns="http://schemas.openxmlformats.org/spreadsheetml/2006/main">
  <authors>
    <author>Administrator</author>
    <author>User</author>
    <author>雨林木风</author>
  </authors>
  <commentList>
    <comment ref="K1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101-112用作国防学院办公室，原为288</t>
        </r>
      </text>
    </comment>
    <comment ref="K119" authorId="1">
      <text>
        <r>
          <rPr>
            <b/>
            <sz val="9"/>
            <rFont val="宋体"/>
            <charset val="134"/>
          </rPr>
          <t>作者：
东</t>
        </r>
        <r>
          <rPr>
            <b/>
            <sz val="9"/>
            <rFont val="Tahoma"/>
            <family val="2"/>
          </rPr>
          <t>1B</t>
        </r>
        <r>
          <rPr>
            <b/>
            <sz val="9"/>
            <rFont val="宋体"/>
            <charset val="134"/>
          </rPr>
          <t>栋</t>
        </r>
        <r>
          <rPr>
            <b/>
            <sz val="9"/>
            <rFont val="Tahoma"/>
            <family val="2"/>
          </rPr>
          <t>118</t>
        </r>
        <r>
          <rPr>
            <b/>
            <sz val="9"/>
            <rFont val="宋体"/>
            <charset val="134"/>
          </rPr>
          <t>房用作集团办公室、</t>
        </r>
        <r>
          <rPr>
            <b/>
            <sz val="9"/>
            <rFont val="Tahoma"/>
            <family val="2"/>
          </rPr>
          <t>120</t>
        </r>
        <r>
          <rPr>
            <b/>
            <sz val="9"/>
            <rFont val="宋体"/>
            <charset val="134"/>
          </rPr>
          <t>用作集团仓库、</t>
        </r>
        <r>
          <rPr>
            <b/>
            <sz val="9"/>
            <rFont val="Tahoma"/>
            <family val="2"/>
          </rPr>
          <t>119</t>
        </r>
        <r>
          <rPr>
            <b/>
            <sz val="9"/>
            <rFont val="宋体"/>
            <charset val="134"/>
          </rPr>
          <t>房用作辅导员房，原为</t>
        </r>
        <r>
          <rPr>
            <b/>
            <sz val="9"/>
            <rFont val="Tahoma"/>
            <family val="2"/>
          </rPr>
          <t>720.</t>
        </r>
      </text>
    </comment>
    <comment ref="K123" authorId="1">
      <text>
        <r>
          <rPr>
            <sz val="9"/>
            <rFont val="宋体"/>
            <charset val="134"/>
          </rPr>
          <t xml:space="preserve">作者：
东4栋107房用作辅导员房，原为424.
</t>
        </r>
      </text>
    </comment>
    <comment ref="K141" authorId="1">
      <text>
        <r>
          <rPr>
            <b/>
            <sz val="9"/>
            <rFont val="宋体"/>
            <charset val="134"/>
          </rPr>
          <t>作者：
东</t>
        </r>
        <r>
          <rPr>
            <b/>
            <sz val="9"/>
            <rFont val="Tahoma"/>
            <family val="2"/>
          </rPr>
          <t>13</t>
        </r>
        <r>
          <rPr>
            <b/>
            <sz val="9"/>
            <rFont val="宋体"/>
            <charset val="134"/>
          </rPr>
          <t>栋</t>
        </r>
        <r>
          <rPr>
            <b/>
            <sz val="9"/>
            <rFont val="Tahoma"/>
            <family val="2"/>
          </rPr>
          <t>136</t>
        </r>
        <r>
          <rPr>
            <b/>
            <sz val="9"/>
            <rFont val="宋体"/>
            <charset val="134"/>
          </rPr>
          <t>房用作辅导员房，原为</t>
        </r>
        <r>
          <rPr>
            <b/>
            <sz val="9"/>
            <rFont val="Tahoma"/>
            <family val="2"/>
          </rPr>
          <t>1040.</t>
        </r>
      </text>
    </comment>
    <comment ref="K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801,802,803,804,805,806,808,831,833,834,835号房不启用，原为490</t>
        </r>
      </text>
    </comment>
    <comment ref="K147" authorId="2">
      <text>
        <r>
          <rPr>
            <b/>
            <sz val="9"/>
            <rFont val="宋体"/>
            <charset val="134"/>
          </rPr>
          <t>雨林木风:</t>
        </r>
        <r>
          <rPr>
            <sz val="9"/>
            <rFont val="宋体"/>
            <charset val="134"/>
          </rPr>
          <t xml:space="preserve">
105,108,124,230不启用，原为720</t>
        </r>
      </text>
    </comment>
    <comment ref="I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101作值班员房</t>
        </r>
      </text>
    </comment>
    <comment ref="K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101号房为值班室，原为27</t>
        </r>
      </text>
    </comment>
    <comment ref="K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316,918作保洁房，原为363</t>
        </r>
      </text>
    </comment>
    <comment ref="I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118为辅导员房
</t>
        </r>
      </text>
    </comment>
    <comment ref="K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118作辅导员房，原为720</t>
        </r>
      </text>
    </comment>
    <comment ref="I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116房不启用</t>
        </r>
      </text>
    </comment>
    <comment ref="K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116作辅导员房，原为546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雨林木风</author>
  </authors>
  <commentList>
    <comment ref="K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101-112用作国防学院办公室，原为288</t>
        </r>
      </text>
    </comment>
    <comment ref="K174" authorId="1">
      <text>
        <r>
          <rPr>
            <sz val="9"/>
            <rFont val="宋体"/>
            <charset val="134"/>
          </rPr>
          <t>作者：
东1B栋118房用作集团办公室、119房用作辅导员房，原为720.</t>
        </r>
      </text>
    </comment>
    <comment ref="K178" authorId="1">
      <text>
        <r>
          <rPr>
            <sz val="9"/>
            <rFont val="宋体"/>
            <charset val="134"/>
          </rPr>
          <t xml:space="preserve">作者：
东4栋107房用作辅导员房，原为424.
</t>
        </r>
      </text>
    </comment>
    <comment ref="K196" authorId="1">
      <text>
        <r>
          <rPr>
            <sz val="9"/>
            <rFont val="宋体"/>
            <charset val="134"/>
          </rPr>
          <t>作者：
东13栋136房用作辅导员房，原为1040.</t>
        </r>
      </text>
    </comment>
    <comment ref="K205" authorId="2">
      <text>
        <r>
          <rPr>
            <sz val="9"/>
            <rFont val="宋体"/>
            <charset val="134"/>
          </rPr>
          <t>雨林木风:
东17栋308为保洁房，原为480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User</author>
    <author>雨林木风</author>
  </authors>
  <commentList>
    <comment ref="M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101-112用作国防学院办公室，原为288</t>
        </r>
      </text>
    </comment>
    <comment ref="AH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1楼为国防学院办公室，原为288</t>
        </r>
      </text>
    </comment>
    <comment ref="M5" authorId="1">
      <text>
        <r>
          <rPr>
            <sz val="9"/>
            <rFont val="宋体"/>
            <charset val="134"/>
          </rPr>
          <t>作者：
东1B栋118房用作集团办公室、119房用作辅导员房，原为720.</t>
        </r>
      </text>
    </comment>
    <comment ref="AF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118,119作集团仓库，120作辅导员房</t>
        </r>
      </text>
    </comment>
    <comment ref="AH5" authorId="1">
      <text>
        <r>
          <rPr>
            <b/>
            <sz val="9"/>
            <rFont val="宋体"/>
            <charset val="134"/>
          </rPr>
          <t>作者：
东</t>
        </r>
        <r>
          <rPr>
            <b/>
            <sz val="9"/>
            <rFont val="Tahoma"/>
            <family val="2"/>
          </rPr>
          <t>1B</t>
        </r>
        <r>
          <rPr>
            <b/>
            <sz val="9"/>
            <rFont val="宋体"/>
            <charset val="134"/>
          </rPr>
          <t>栋</t>
        </r>
        <r>
          <rPr>
            <b/>
            <sz val="9"/>
            <rFont val="Tahoma"/>
            <family val="2"/>
          </rPr>
          <t>118</t>
        </r>
        <r>
          <rPr>
            <b/>
            <sz val="9"/>
            <rFont val="宋体"/>
            <charset val="134"/>
          </rPr>
          <t>房用作集团办公室、</t>
        </r>
        <r>
          <rPr>
            <b/>
            <sz val="9"/>
            <rFont val="Tahoma"/>
            <family val="2"/>
          </rPr>
          <t>120</t>
        </r>
        <r>
          <rPr>
            <b/>
            <sz val="9"/>
            <rFont val="宋体"/>
            <charset val="134"/>
          </rPr>
          <t>用作集团仓库、</t>
        </r>
        <r>
          <rPr>
            <b/>
            <sz val="9"/>
            <rFont val="Tahoma"/>
            <family val="2"/>
          </rPr>
          <t>119</t>
        </r>
        <r>
          <rPr>
            <b/>
            <sz val="9"/>
            <rFont val="宋体"/>
            <charset val="134"/>
          </rPr>
          <t>房用作辅导员房，原为</t>
        </r>
        <r>
          <rPr>
            <b/>
            <sz val="9"/>
            <rFont val="Tahoma"/>
            <family val="2"/>
          </rPr>
          <t>720.</t>
        </r>
      </text>
    </comment>
    <comment ref="M9" authorId="1">
      <text>
        <r>
          <rPr>
            <sz val="9"/>
            <rFont val="宋体"/>
            <charset val="134"/>
          </rPr>
          <t xml:space="preserve">作者：
东4栋107房用作辅导员房，原为424.
</t>
        </r>
      </text>
    </comment>
    <comment ref="M27" authorId="1">
      <text>
        <r>
          <rPr>
            <sz val="9"/>
            <rFont val="宋体"/>
            <charset val="134"/>
          </rPr>
          <t>作者：
东13栋136房用作辅导员房，原为1040.</t>
        </r>
      </text>
    </comment>
    <comment ref="AF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136作辅导员房</t>
        </r>
      </text>
    </comment>
    <comment ref="AH27" authorId="1">
      <text>
        <r>
          <rPr>
            <b/>
            <sz val="9"/>
            <rFont val="宋体"/>
            <charset val="134"/>
          </rPr>
          <t>作者：
东</t>
        </r>
        <r>
          <rPr>
            <b/>
            <sz val="9"/>
            <rFont val="Tahoma"/>
            <family val="2"/>
          </rPr>
          <t>13</t>
        </r>
        <r>
          <rPr>
            <b/>
            <sz val="9"/>
            <rFont val="宋体"/>
            <charset val="134"/>
          </rPr>
          <t>栋</t>
        </r>
        <r>
          <rPr>
            <b/>
            <sz val="9"/>
            <rFont val="Tahoma"/>
            <family val="2"/>
          </rPr>
          <t>136</t>
        </r>
        <r>
          <rPr>
            <b/>
            <sz val="9"/>
            <rFont val="宋体"/>
            <charset val="134"/>
          </rPr>
          <t>房用作辅导员房，原为</t>
        </r>
        <r>
          <rPr>
            <b/>
            <sz val="9"/>
            <rFont val="Tahoma"/>
            <family val="2"/>
          </rPr>
          <t>1040.</t>
        </r>
      </text>
    </comment>
    <comment ref="AH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801,802,803,804,805,806,808,831,833,834,835号房不启用，原为490</t>
        </r>
      </text>
    </comment>
    <comment ref="M33" authorId="2">
      <text>
        <r>
          <rPr>
            <sz val="9"/>
            <rFont val="宋体"/>
            <charset val="134"/>
          </rPr>
          <t>雨林木风:
东17栋308为保洁房，原为480</t>
        </r>
      </text>
    </comment>
    <comment ref="AH33" authorId="2">
      <text>
        <r>
          <rPr>
            <b/>
            <sz val="9"/>
            <rFont val="宋体"/>
            <charset val="134"/>
          </rPr>
          <t>雨林木风:</t>
        </r>
        <r>
          <rPr>
            <sz val="9"/>
            <rFont val="宋体"/>
            <charset val="134"/>
          </rPr>
          <t xml:space="preserve">
105,108,124,230不启用，原为720</t>
        </r>
      </text>
    </comment>
    <comment ref="AF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101作值班员房</t>
        </r>
      </text>
    </comment>
    <comment ref="AH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101号房为值班室，原为27</t>
        </r>
      </text>
    </comment>
    <comment ref="AH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316,918作保洁房，原为363</t>
        </r>
      </text>
    </comment>
    <comment ref="AF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118为辅导员房
</t>
        </r>
      </text>
    </comment>
    <comment ref="AH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118作辅导员房，原为720</t>
        </r>
      </text>
    </comment>
    <comment ref="AF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116房不启用</t>
        </r>
      </text>
    </comment>
    <comment ref="AH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116作辅导员房，原为546</t>
        </r>
      </text>
    </comment>
  </commentList>
</comments>
</file>

<file path=xl/sharedStrings.xml><?xml version="1.0" encoding="utf-8"?>
<sst xmlns="http://schemas.openxmlformats.org/spreadsheetml/2006/main" count="1028" uniqueCount="233">
  <si>
    <t>层数</t>
  </si>
  <si>
    <t>间\层</t>
  </si>
  <si>
    <t>小计（间）</t>
  </si>
  <si>
    <t>合计(间）</t>
  </si>
  <si>
    <t>标准    （人\间）</t>
  </si>
  <si>
    <t>间数</t>
  </si>
  <si>
    <t>小计（人）</t>
  </si>
  <si>
    <t>标准住（人）</t>
  </si>
  <si>
    <t>实住（人）</t>
  </si>
  <si>
    <t>空床位（个）</t>
  </si>
  <si>
    <t>超标（人)</t>
  </si>
  <si>
    <t>学生性别</t>
  </si>
  <si>
    <t>学生类别</t>
  </si>
  <si>
    <t>住宿费   （元\学年）</t>
  </si>
  <si>
    <t>面积（平方米）</t>
  </si>
  <si>
    <t>造价（万元）</t>
  </si>
  <si>
    <t>建筑时间（年）</t>
  </si>
  <si>
    <t>生均建筑面积（平方米）</t>
  </si>
  <si>
    <t>备注</t>
  </si>
  <si>
    <t>西1栋</t>
  </si>
  <si>
    <t>男</t>
  </si>
  <si>
    <t>本科生</t>
  </si>
  <si>
    <t>2-6</t>
  </si>
  <si>
    <t>西2栋</t>
  </si>
  <si>
    <t>西3栋</t>
  </si>
  <si>
    <t>西4栋</t>
  </si>
  <si>
    <t>2-5</t>
  </si>
  <si>
    <t>西5栋</t>
  </si>
  <si>
    <t>西6B栋</t>
  </si>
  <si>
    <t>女</t>
  </si>
  <si>
    <t>西7栋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</si>
  <si>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017年9月，原7人间调为6人间</t>
    </r>
  </si>
  <si>
    <t>3-5</t>
  </si>
  <si>
    <t>西8栋</t>
  </si>
  <si>
    <t>西9栋</t>
  </si>
  <si>
    <t>西10栋</t>
  </si>
  <si>
    <t>西11栋</t>
  </si>
  <si>
    <t>西12栋</t>
  </si>
  <si>
    <t>西13栋</t>
  </si>
  <si>
    <t>西14栋</t>
  </si>
  <si>
    <t>西15栋</t>
  </si>
  <si>
    <t>西16栋</t>
  </si>
  <si>
    <t>研究生</t>
  </si>
  <si>
    <t>2—6</t>
  </si>
  <si>
    <t>西17栋</t>
  </si>
  <si>
    <t>2017年9月3-4楼未安排学生住宿</t>
  </si>
  <si>
    <t>西18栋</t>
  </si>
  <si>
    <t>硕士生</t>
  </si>
  <si>
    <t>西19栋</t>
  </si>
  <si>
    <t>西20栋</t>
  </si>
  <si>
    <t>西21栋</t>
  </si>
  <si>
    <t>1</t>
  </si>
  <si>
    <t>2</t>
  </si>
  <si>
    <t>3</t>
  </si>
  <si>
    <t>4—7</t>
  </si>
  <si>
    <t>西22栋</t>
  </si>
  <si>
    <t>1—5</t>
  </si>
  <si>
    <t>2017年9月原2人间全部改为4人间</t>
  </si>
  <si>
    <t>西23栋</t>
  </si>
  <si>
    <t>1—2</t>
  </si>
  <si>
    <t>4</t>
  </si>
  <si>
    <t>5—6</t>
  </si>
  <si>
    <t>西24栋</t>
  </si>
  <si>
    <t>2-7</t>
  </si>
  <si>
    <t>西25栋</t>
  </si>
  <si>
    <t>1-7</t>
  </si>
  <si>
    <t>西26栋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</si>
  <si>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-7</t>
    </r>
  </si>
  <si>
    <t>西27栋</t>
  </si>
  <si>
    <t>1-6</t>
  </si>
  <si>
    <t>西28栋A座</t>
  </si>
  <si>
    <t>西28栋B座</t>
  </si>
  <si>
    <t>红楼</t>
  </si>
  <si>
    <t>白楼</t>
  </si>
  <si>
    <t>专家二期A栋</t>
  </si>
  <si>
    <t>硕士生、本科生</t>
  </si>
  <si>
    <t>3—7</t>
  </si>
  <si>
    <t>专家二期B栋</t>
  </si>
  <si>
    <t>专家二期C栋</t>
  </si>
  <si>
    <r>
      <rPr>
        <sz val="11"/>
        <rFont val="宋体"/>
        <charset val="134"/>
      </rPr>
      <t>3—</t>
    </r>
    <r>
      <rPr>
        <sz val="11"/>
        <rFont val="宋体"/>
        <charset val="134"/>
      </rPr>
      <t>4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</si>
  <si>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017年9月，国教处安排外国留学生入住</t>
    </r>
  </si>
  <si>
    <t>5—7</t>
  </si>
  <si>
    <t>外培楼</t>
  </si>
  <si>
    <t>混</t>
  </si>
  <si>
    <t>博士生</t>
  </si>
  <si>
    <t>南区1栋</t>
  </si>
  <si>
    <t>1—6</t>
  </si>
  <si>
    <t>旧600、新1200</t>
  </si>
  <si>
    <t>南区2栋</t>
  </si>
  <si>
    <t>南区3栋</t>
  </si>
  <si>
    <t>南区4栋</t>
  </si>
  <si>
    <t>南区5栋</t>
  </si>
  <si>
    <t>南区6栋</t>
  </si>
  <si>
    <t>南区7栋</t>
  </si>
  <si>
    <t>南区8栋</t>
  </si>
  <si>
    <t>南区9栋</t>
  </si>
  <si>
    <t>南区10栋</t>
  </si>
  <si>
    <t>西校园合计</t>
  </si>
  <si>
    <t>东1栋</t>
  </si>
  <si>
    <t>东1A栋</t>
  </si>
  <si>
    <t>3-6</t>
  </si>
  <si>
    <t>东1B栋</t>
  </si>
  <si>
    <t>东2A栋</t>
  </si>
  <si>
    <t>东2B栋</t>
  </si>
  <si>
    <t>东3栋</t>
  </si>
  <si>
    <t>东4栋</t>
  </si>
  <si>
    <t>东5栋</t>
  </si>
  <si>
    <t>东6栋</t>
  </si>
  <si>
    <t>东7栋</t>
  </si>
  <si>
    <t>东8栋</t>
  </si>
  <si>
    <t>东9栋</t>
  </si>
  <si>
    <t>东12栋</t>
  </si>
  <si>
    <t>成教生</t>
  </si>
  <si>
    <t>东13栋</t>
  </si>
  <si>
    <t>东14栋</t>
  </si>
  <si>
    <t>东15栋</t>
  </si>
  <si>
    <t>留学生公寓A</t>
  </si>
  <si>
    <t>2-8（A区)</t>
  </si>
  <si>
    <t>留学生公寓B</t>
  </si>
  <si>
    <t>2-8(B区）</t>
  </si>
  <si>
    <t>东17栋</t>
  </si>
  <si>
    <t>东18栋</t>
  </si>
  <si>
    <t>均为重大项目部办公室</t>
  </si>
  <si>
    <t>2-12</t>
  </si>
  <si>
    <t>13-18</t>
  </si>
  <si>
    <t>留学生</t>
  </si>
  <si>
    <t>东19栋</t>
  </si>
  <si>
    <t>1100(8人）
1300（6人）</t>
  </si>
  <si>
    <t>东20栋</t>
  </si>
  <si>
    <t>东21栋</t>
  </si>
  <si>
    <t>7</t>
  </si>
  <si>
    <t>东22栋</t>
  </si>
  <si>
    <t>东23栋</t>
  </si>
  <si>
    <r>
      <rPr>
        <b/>
        <sz val="11"/>
        <rFont val="宋体"/>
        <charset val="134"/>
        <scheme val="minor"/>
      </rPr>
      <t>东2</t>
    </r>
    <r>
      <rPr>
        <b/>
        <sz val="11"/>
        <rFont val="宋体"/>
        <charset val="134"/>
      </rPr>
      <t>4栋</t>
    </r>
  </si>
  <si>
    <t>2-4</t>
  </si>
  <si>
    <t>2017年9月新启用楼栋，收费标准未申报</t>
  </si>
  <si>
    <t>东25栋</t>
  </si>
  <si>
    <t>5</t>
  </si>
  <si>
    <t>6</t>
  </si>
  <si>
    <t>东校园合计</t>
  </si>
  <si>
    <t>总计</t>
  </si>
  <si>
    <r>
      <rPr>
        <sz val="12"/>
        <rFont val="宋体"/>
        <charset val="134"/>
      </rPr>
      <t>东西校园合计：学生公寓</t>
    </r>
    <r>
      <rPr>
        <sz val="12"/>
        <color indexed="10"/>
        <rFont val="宋体"/>
        <charset val="134"/>
      </rPr>
      <t>71</t>
    </r>
    <r>
      <rPr>
        <sz val="12"/>
        <rFont val="宋体"/>
        <charset val="134"/>
      </rPr>
      <t>栋， 房间</t>
    </r>
    <r>
      <rPr>
        <sz val="12"/>
        <color indexed="10"/>
        <rFont val="宋体"/>
        <charset val="134"/>
      </rPr>
      <t>8593</t>
    </r>
    <r>
      <rPr>
        <sz val="12"/>
        <rFont val="宋体"/>
        <charset val="134"/>
      </rPr>
      <t>间 ， 标准住宿</t>
    </r>
    <r>
      <rPr>
        <b/>
        <sz val="12"/>
        <color indexed="60"/>
        <rFont val="宋体"/>
        <charset val="134"/>
      </rPr>
      <t>35990</t>
    </r>
    <r>
      <rPr>
        <sz val="12"/>
        <rFont val="宋体"/>
        <charset val="134"/>
      </rPr>
      <t>人，实住人数</t>
    </r>
    <r>
      <rPr>
        <sz val="12"/>
        <color indexed="10"/>
        <rFont val="宋体"/>
        <charset val="134"/>
      </rPr>
      <t>33569</t>
    </r>
    <r>
      <rPr>
        <sz val="12"/>
        <rFont val="宋体"/>
        <charset val="134"/>
      </rPr>
      <t>人。</t>
    </r>
  </si>
  <si>
    <t>学生公寓中心各楼栋面积及住宿情况一览表</t>
  </si>
  <si>
    <t>序号</t>
  </si>
  <si>
    <t>栋别</t>
  </si>
  <si>
    <t>楼层结构\房间数</t>
  </si>
  <si>
    <t>住人标准、应住人数、实住人数、空床位数、超标人数</t>
  </si>
  <si>
    <t>其他</t>
  </si>
  <si>
    <t>建筑面积（㎡）</t>
  </si>
  <si>
    <t>拟拆除公寓</t>
  </si>
  <si>
    <t>留用公寓</t>
  </si>
  <si>
    <t>拟拆除楼栋
学生住宿人数</t>
  </si>
  <si>
    <t>西6A栋</t>
  </si>
  <si>
    <t>2016年9月开始不安排学生住宿</t>
  </si>
  <si>
    <t>2-3</t>
  </si>
  <si>
    <t>1—3</t>
  </si>
  <si>
    <t>2017年9月原2人间全部改为4人间，6-7楼未安排学生住宿</t>
  </si>
  <si>
    <t>2—7</t>
  </si>
  <si>
    <t>东校园招待所</t>
  </si>
  <si>
    <t>2—3</t>
  </si>
  <si>
    <t>400（3人）
500（2人）</t>
  </si>
  <si>
    <t>2-8（B区)</t>
  </si>
  <si>
    <t>4-6</t>
  </si>
  <si>
    <t>2-18</t>
  </si>
  <si>
    <r>
      <rPr>
        <b/>
        <sz val="11"/>
        <color theme="1"/>
        <rFont val="宋体"/>
        <charset val="134"/>
        <scheme val="minor"/>
      </rPr>
      <t>东2</t>
    </r>
    <r>
      <rPr>
        <b/>
        <sz val="11"/>
        <color indexed="8"/>
        <rFont val="宋体"/>
        <charset val="134"/>
      </rPr>
      <t>4栋</t>
    </r>
  </si>
  <si>
    <r>
      <rPr>
        <sz val="12"/>
        <rFont val="宋体"/>
        <charset val="134"/>
      </rPr>
      <t>东西校园合计：学生公寓71栋 房间6831间  标准住宿</t>
    </r>
    <r>
      <rPr>
        <b/>
        <sz val="12"/>
        <color indexed="60"/>
        <rFont val="宋体"/>
        <charset val="134"/>
      </rPr>
      <t>34531</t>
    </r>
    <r>
      <rPr>
        <sz val="12"/>
        <rFont val="宋体"/>
        <charset val="134"/>
      </rPr>
      <t>人</t>
    </r>
  </si>
  <si>
    <t>东西校园合计：学生公寓73栋 房间8482间  标准住宿36182人 现减少西6A和专家二期C栋，共71栋。</t>
  </si>
  <si>
    <t>2016年学生公寓楼栋房间数及面积统计表</t>
  </si>
  <si>
    <t>楼栋</t>
  </si>
  <si>
    <t>房间数</t>
  </si>
  <si>
    <t>室内面积/间（平方米）</t>
  </si>
  <si>
    <t>中加红白楼</t>
  </si>
  <si>
    <t xml:space="preserve"> </t>
  </si>
  <si>
    <t>南区</t>
  </si>
  <si>
    <t>专家楼二期A座</t>
  </si>
  <si>
    <t>专家楼二期B座</t>
  </si>
  <si>
    <t>18套，2房一厅</t>
  </si>
  <si>
    <t>东18栋（博士生大楼）</t>
  </si>
  <si>
    <t>建院1栋（学生公寓东23栋）</t>
  </si>
  <si>
    <t>建院2栋（学生公寓东22栋）</t>
  </si>
  <si>
    <t>建院3栋（学生公寓东21栋）</t>
  </si>
  <si>
    <t>建院4栋（学生公寓东20栋）</t>
  </si>
  <si>
    <t>建院5栋（学生公寓东19栋）</t>
  </si>
  <si>
    <t>东招</t>
  </si>
  <si>
    <t>小计</t>
  </si>
  <si>
    <t>1A</t>
  </si>
  <si>
    <t>1B</t>
  </si>
  <si>
    <t>2A</t>
  </si>
  <si>
    <t>2B</t>
  </si>
  <si>
    <t>6、8</t>
  </si>
  <si>
    <t>留学生公寓</t>
  </si>
  <si>
    <t>东24栋</t>
  </si>
  <si>
    <t>设备名称</t>
  </si>
  <si>
    <t>设备明细</t>
  </si>
  <si>
    <t>设备参数</t>
  </si>
  <si>
    <t>图片</t>
  </si>
  <si>
    <t>单位</t>
  </si>
  <si>
    <t>采购数量</t>
  </si>
  <si>
    <t xml:space="preserve">黑式红外线测温仪
</t>
  </si>
  <si>
    <t>套</t>
  </si>
  <si>
    <t>三角支架</t>
  </si>
  <si>
    <t>螺丝尺寸：连接相机1/4，脚架连接云台3/8；承重：8kg；自重：1.53kg；最高工作高度：159cm；最小管径：16mm；最大管径：25mm；脚管节数：4节；最低工作高度：44cm；脚管锁类型：旋钮式；折合高度：43cm；云台类型：球形云台；脚管反折：支持；竖拍：支持；脚架包：有；中轴横置：不支持；中轴倒置：支持；
特点：可拆独脚架，支持中轴倒置，反折收纳，低角度拍摄。</t>
  </si>
  <si>
    <t>1、平台以空间地理信息系统为基础，建立集安全保卫、防范监控、GIS应急实战、安保业务应用为一体的安防应用平台。
2、支持jQuery+JS+CSS框架技术用于实现具有表现力的web界面，提升可视化展示效果，在运维管理中有大量应用，可以有效直观的展现当前系统的运行状态。
3、插件技术，对于不同厂家的编码设备接入和非标的第三方平台接入，可通过封装插件，导入平台实现支持。
4、支持不少于10个用户同时在线，支持100用户并发登录，支持直接注册管理200个备资源容量。
5、应支持全景地图、地图查询、报警管理、业务管理、运维管理和配置管理。
6、支持H.264/Mpeg4/H.265等视频编码和G711/G722/AAC等音频编码的视音频预览播放。
7、可根据实际需要通过业务模块的增加来实现系统功能的升级和扩容，为今后系统的升级、扩建留有余地。
8、可根据系统容量、存储要求、视频并发量要求规划和部署服务器。当平台需要扩容时，可做到灵活扩展，平滑升级。
9、支持在当前域内，码率发起到获得的时间不超过3秒；支持5%网络抗丢包能力。
10、支持录像模板管理、录像计划批量配置、录像批量下载、录像回放打标签、锁定和解锁功能。
★11、本次采购的管理软件必须与采购人正在使用的一卡通系统（型号：新中新V3.0）完全兼容，以便于后续人员信息管理的统一性，投标人需提供对接承诺函承，并加盖公章。</t>
  </si>
  <si>
    <t>1、传输速率：10Mbps/100Mbps
2、网络标准：IEEE 802.3、IEEE 802.3u、IEEE 802.3x
3、端口数量：8
4、接口介质：10Base-T:3/4/5类双绞线,支持最大传输距离200m、100Base-TX:5类双绞线,支持最大传输距离100m
5、传输模式：全双工/半双工自适应
6、配置形式：不可堆叠
7、交换方式：存储-转发
8、背板带宽：3.2Gbps
9、MAC地址表：8k
10、输入电压：220V AC
11、尺寸(长×宽×高，单位mm) ：266×162×43</t>
  </si>
  <si>
    <t>后台管理系统服务器DS-VE22S-B</t>
  </si>
  <si>
    <t>1、支持热成像：分辨率不低于160×120，热成像焦距约6mm；具有双光融合；支持噪声等效温差(NETD)在25mk及以下，支持视场角：25°×18.7°；
2、具有热成像图像尺寸（1280*720、704*576、640*512、384*288、352*288、320*240）；
3、支持图像细节增强功能，支持区域遮盖功能，支持热成像视频区域入侵侦测、越界侦测、进入区域侦测、离开区域侦测功能；
★4、支持热成像视频图像智能行为分析目标过滤设置，可以设置人车属性参数进行目标过滤；
★5、支持白热、黑热、融合、彩虹、铁红、深褐色、色彩、冰火、雨、红热及绿热、深蓝等12种显示模式；
6、支持可见光画面中叠加热成像视频图像，且热成像视频图像位置可设置，能进行黑白名单设置控制访问的IP地址和MAC地址；
★7、支持热成像与可见光双通道融合预览，且在画面中可显示温度信息；
8、可通过浏览器在热成像视频图像中设置点、线段、区域测温规则，最多可设置10个点，10个区域及1条线段；
9、可在视频图像中显示设定点的探测温度；可在视频图像中显示设定线段上的最高温度和最低温度、平均温度；可在视频图像中显示设定区域的最高温度和最低温度、平均温度；支持温度显示单位设置为摄氏度、开尔文或华氏度；
10、具有SVC设置，具有数字降噪设置；
★11、支持电源电压在AC24V±20%范围内变化时，能正常工作；外壳防护等级：IP67；支持在-40℃-70℃范围内正常工作。
★12、满足学校现有智慧后勤管理平台的开发技术标准，并根据要求完成和智慧后勤管理平台的开发对接工作，实现和后勤指挥大厅系统数据的统一整合，统一呈现，纳入后勤指挥大厅实时BI监控展示，投标人需提供对接承诺函承，并加盖公章。</t>
    <phoneticPr fontId="29" type="noConversion"/>
  </si>
  <si>
    <t>交换机普联8口</t>
    <phoneticPr fontId="29" type="noConversion"/>
  </si>
  <si>
    <t>电脑</t>
    <phoneticPr fontId="29" type="noConversion"/>
  </si>
  <si>
    <t>序号</t>
    <phoneticPr fontId="29" type="noConversion"/>
  </si>
  <si>
    <t>套</t>
    <phoneticPr fontId="29" type="noConversion"/>
  </si>
  <si>
    <t>个</t>
    <phoneticPr fontId="29" type="noConversion"/>
  </si>
  <si>
    <t>台</t>
    <phoneticPr fontId="29" type="noConversion"/>
  </si>
  <si>
    <t>合计</t>
    <phoneticPr fontId="29" type="noConversion"/>
  </si>
  <si>
    <t xml:space="preserve">一、硬件要求：                                                                               ★1、CPU：因特尔Intel  Core i5 9500处理器或以上；
★2、主板：Intel B365芯片组或以上；
3、内存：8G DDR4 2666MHz内存，支持傲腾内存；   
4、硬盘：配置128G SSD M.2固态盘及1T SATA硬盘，支持双硬盘扩展；
5、显卡：集成显卡；
6、声卡：集成HD Audio，支持5.1声道，支持内置音箱扩展；
★7、网卡：集成千兆网卡，支持802.11ac 2*2 双频无线网卡扩展；                                                                
8. 电源：≤180W 85Plus节能电源；
★9、显示器：主机同品牌21.5寸LED显示器，分辨率1920x1080（16：9），响应时间≤2ms，VGA+DVI接口，要求显示器具有低蓝光护眼功能，能在普通模式和低蓝光模式之间进行切换，投标时提供功能性截屏；
10、扩展插槽：1*PCIe x16 2* PCIe x1 1*PCI；
★11、接口：配置10个USB接口，前置≥6个USB 3.1 Gen 1，后置4个USB 2.0, PS/2接口、 串口 ，原生VGA及HDMI视屏接口 ，提供前2后3共5个音频接口；
★12、机箱：标准15L立式机箱，顶置提手设计及顶置开关电源键；内置光触媒风扇，有效降解空气中所含甲醛、苯等有害物质（供货时需提供省级以上功能证明文件，加盖原厂印章）；                            二、教学软件应用：                                 
★1、配套主机同品牌云部署应用管理软件，具备网络同传及硬盘保护等功能：                                 （1）.通过ADS虚拟化实现所有的计算机终端集中统一管理。
（2）.客户端不依赖网络和服务端可自我还原，支持分区每次、每天、每周、每月、手动等多种还原方式。
（3）.断网和服务端宕机，终端都可以使用，不影响正常上课教学。
（4）.不管客户端是关机或开机状态，系统都可以统一给所有客户端进行软件安装、删除等维护工作，并能不影响已经开机的客户端的正常使用，客户端开机或重启后就能使用新装软件和系统。
（5）.镜像库中的分区镜像可由任何系统调用，支持同一分区镜像供多个系统使用，达到分区共享目的，无论系统镜像如何变化，数据镜像可保持一致。
（6）.服务端以扇区流的方式，将创建的虚拟硬盘模板真实的部署到客户端，实现与系统无关性，多个系统只需要一次部署就完成。
2、系统：预装正版win 10操作系统；                                                          
三、资质及服务要求                                                                 
★ 1、认证：通过中国节能认证证书，3C，MTBF平均无故障≥100万小时，售后服务体系通过CCCS钻石五星级认证，供货时需提供以上证书复印件加盖原厂印章；                                             
★2、保修服务：原厂三年保修服务，支持全年365天下一自热日上门响应能力，提供门到桌的安装验机服务、原厂电子产品报废环保处置服务，要求以上服务为原厂服务，为确保以上服务真实有效性，验收时需提供原厂400或800售后服务热线对服务内容进行核验；签订合同后，须提供原厂满足招标参数及服务要求确认函及授权书原件（加盖原厂印章），采购人保留对成交供应商所竞标的产品进行全面测试的权利，若测试结果不符合采购文件要求，视为不合格产品，视为恶意竞标，成交无效，采购人有权终止合同，无条件退货，并上报采购监督部门，追究相关法律责任，对造成的损失采购人保留索赔的权利。                                                                                                       
                                                                                                     </t>
    <phoneticPr fontId="29" type="noConversion"/>
  </si>
  <si>
    <t>1、设备为红外热像仪在自动补偿校准辅助设备。
2、支持与热成像仪搭配使用。
3、支持对入射的电磁波全部被吸收，既没有反射，也没有透射，可作为一个标准物体
4、支持在不同环境中的具备高稳定性。
5、支持温度分辨率0.1℃。
6、支持测温精度±0.2℃(单点)。
7、支持温度稳定性±(0.1~0.2)℃/h。
8、支持有效发生率0.97±0.02。
9、可在环境温度0~40℃中，稳定运行。</t>
    <phoneticPr fontId="29" type="noConversion"/>
  </si>
  <si>
    <t xml:space="preserve">双光谱筒型摄像机
</t>
    <phoneticPr fontId="29" type="noConversion"/>
  </si>
  <si>
    <t xml:space="preserve">黑体 </t>
    <phoneticPr fontId="29" type="noConversion"/>
  </si>
  <si>
    <t>客户端管理软件iVMS-4200</t>
    <phoneticPr fontId="29" type="noConversion"/>
  </si>
  <si>
    <t>品牌型号</t>
    <phoneticPr fontId="29" type="noConversion"/>
  </si>
  <si>
    <t xml:space="preserve">联系人：                   ；             联系电话：               </t>
    <phoneticPr fontId="29" type="noConversion"/>
  </si>
  <si>
    <t>1、提供系统内的组织、人员、车辆、用户、角色、认证、区域等的配置和管理。包含：图上监控、事件联动、视频网管。支持扩容门禁接入平台、人脸考勤模块，后期包括视频监控、出入口、访客、报警等都能扩容到。
2、支持门禁点最大数量:5000。刷卡数据最大存储量:5千万。刷卡数据最大存储时长:3年。
3、考勤含系统考勤排班管理、出勤异常管理、考勤记录和结果查询、考勤数据统计分析；同时能够对考勤相关参数进行设置。
4、支持登录密码强度提醒，用户密码强度设置，支持多网域访问，支持AD域，支持数据库的管理，支持数据库的备份和恢复。
5、支持根据用户使用习惯自定义配置快捷功能入口，支持首页投放大屏展示，支持最近7天每日的用户活跃数统计，支持以中心管理服务为核心的网络拓扑结构，支持对系统中的分组、服务器、组件等统计概览、查看。
6、支持导航视图管理，对系统内各节点进行查看、增加、删除、修改，展示、查找；支持对系统内所有服务器进行监控，包括名称、IP地址、状态、未处理告警数、CPU使用率、内存使用率、磁盘容量、主机代理版等；支持对系统内所有组件信息进行监控，组件信息包含：组件名称、未处理告警数、所属服务器、最近操作时间、授权状态、维保期限、使用期限等。
7、支持按照指定设备、指定通道进行图像的实时点播，支持点播图像的显示、缩放、抓拍和录像，支持多用户对同以图像资源的同时点播，宜支持基于GIS地图的图像点播。
8、支持视频质量诊断，接收信号丢失、图像黑白等异常情况的报警信息。
9、支持按时间、监控点、录像存储方式检索录像；客户端回放支持1/4/6/7/9/16画面分隔模式及全屏显示；支持单帧回放、播放速度控制（1/16、1/8、1/4、1/2、1、2、4、8、16倍速）、同步回放、异步回放；录像回放支持拖动进度条或指定时间点来进行录像定位；支持分段回放，以分段缩略图展示录像片段。
10、支持对监控的图像进行视频质量诊断，图像异常项包括图像偏色、噪声干扰、图像过暗、图像过亮、画面冻结、视频抖动、对比度异常、条纹干扰、视频遮挡、图像黑白、图像模糊、场景变换、视频剧变；支持录像监控，支持以统计图展现指定区域的录像情况进行展现，统计项包括录像完整数、录像丢失数、巡检失败数、监控点总数；支持报表展示视频质量统计、录像完整率统计、区域运维考核结果统计。
11、服务器性能等同或优于：4114(10核2.2GHz)×1/32G DDR4/1TB 7.2K  SATA2/SAS_HBA/1GbE×2/Win Svr 2016 简中标版/550W(1+1)/2U/16DIMM。
★12、包含与学校后勤数据BI平台对接开发，实现BI平台上从多种维度、多种图形实时统计分析，并可满足智慧后勤管理平台的开发技术指标要求，投标人需提供对接承诺函承，并加盖公章。</t>
    <phoneticPr fontId="29" type="noConversion"/>
  </si>
  <si>
    <t>隔热检查棚</t>
    <phoneticPr fontId="29" type="noConversion"/>
  </si>
  <si>
    <t>隔热检查棚</t>
    <phoneticPr fontId="29" type="noConversion"/>
  </si>
  <si>
    <t xml:space="preserve">1、顶棚材质：高密度防水牛津布
2、支架材质：喷涂防锈精钢
3、尺寸：200cm*300cm
</t>
    <phoneticPr fontId="29" type="noConversion"/>
  </si>
  <si>
    <t>网线</t>
    <phoneticPr fontId="29" type="noConversion"/>
  </si>
  <si>
    <t xml:space="preserve">1、类型：超5类网线
2、线芯：高纯度无氧铜
3、外被：优质环保PVC、安全无毒无味
4、绝缘体：优质环保PE绝缘体
</t>
    <phoneticPr fontId="29" type="noConversion"/>
  </si>
  <si>
    <t>套</t>
    <phoneticPr fontId="29" type="noConversion"/>
  </si>
  <si>
    <t>米</t>
    <phoneticPr fontId="29" type="noConversion"/>
  </si>
  <si>
    <t>电源线</t>
    <phoneticPr fontId="29" type="noConversion"/>
  </si>
  <si>
    <t xml:space="preserve">1、规格：RVV2*0.75
2、线芯材质：无氧铜
3、绝缘材质：PVC聚氯乙烯绝缘
4、护套材质：PVC聚氯乙烯绝缘
5、额定电压：300V/300V
6、颜色：黑色
9、使用温度：正常工作最高温度不超过70℃
</t>
    <phoneticPr fontId="29" type="noConversion"/>
  </si>
  <si>
    <t>单价（元）</t>
    <phoneticPr fontId="29" type="noConversion"/>
  </si>
  <si>
    <t>总价（元）</t>
    <phoneticPr fontId="29" type="noConversion"/>
  </si>
  <si>
    <t>广西大学测温设备询价清单</t>
    <phoneticPr fontId="29" type="noConversion"/>
  </si>
</sst>
</file>

<file path=xl/styles.xml><?xml version="1.0" encoding="utf-8"?>
<styleSheet xmlns="http://schemas.openxmlformats.org/spreadsheetml/2006/main">
  <numFmts count="4">
    <numFmt numFmtId="176" formatCode="0_);\(0\)"/>
    <numFmt numFmtId="177" formatCode="0_);[Red]\(0\)"/>
    <numFmt numFmtId="178" formatCode="0.0_);\(0.0\)"/>
    <numFmt numFmtId="179" formatCode="0.00_);\(0.00\)"/>
  </numFmts>
  <fonts count="3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C0000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C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b/>
      <sz val="11"/>
      <color indexed="8"/>
      <name val="宋体"/>
      <charset val="134"/>
    </font>
    <font>
      <b/>
      <sz val="12"/>
      <color indexed="60"/>
      <name val="宋体"/>
      <charset val="134"/>
    </font>
    <font>
      <sz val="12"/>
      <color indexed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Tahoma"/>
      <family val="2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22" fillId="0" borderId="0"/>
    <xf numFmtId="0" fontId="21" fillId="0" borderId="0"/>
    <xf numFmtId="0" fontId="21" fillId="0" borderId="0"/>
    <xf numFmtId="0" fontId="8" fillId="0" borderId="0" applyProtection="0">
      <alignment vertical="center"/>
    </xf>
  </cellStyleXfs>
  <cellXfs count="294">
    <xf numFmtId="0" fontId="0" fillId="0" borderId="0" xfId="0">
      <alignment vertical="center"/>
    </xf>
    <xf numFmtId="0" fontId="1" fillId="0" borderId="0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4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/>
    </xf>
    <xf numFmtId="0" fontId="2" fillId="0" borderId="4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vertical="center"/>
    </xf>
    <xf numFmtId="0" fontId="4" fillId="0" borderId="1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left" vertical="center"/>
    </xf>
    <xf numFmtId="0" fontId="6" fillId="0" borderId="2" xfId="4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176" fontId="6" fillId="0" borderId="1" xfId="4" applyNumberFormat="1" applyFont="1" applyFill="1" applyBorder="1" applyAlignment="1">
      <alignment horizontal="center" vertical="center" wrapText="1"/>
    </xf>
    <xf numFmtId="0" fontId="6" fillId="0" borderId="3" xfId="4" applyNumberFormat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176" fontId="6" fillId="0" borderId="1" xfId="4" applyNumberFormat="1" applyFont="1" applyFill="1" applyBorder="1" applyAlignment="1">
      <alignment horizontal="center" vertical="center"/>
    </xf>
    <xf numFmtId="0" fontId="6" fillId="0" borderId="4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/>
    </xf>
    <xf numFmtId="49" fontId="6" fillId="0" borderId="2" xfId="4" applyNumberFormat="1" applyFont="1" applyFill="1" applyBorder="1" applyAlignment="1">
      <alignment horizontal="center" vertical="center" wrapText="1"/>
    </xf>
    <xf numFmtId="176" fontId="6" fillId="0" borderId="2" xfId="4" applyNumberFormat="1" applyFont="1" applyFill="1" applyBorder="1" applyAlignment="1">
      <alignment horizontal="center" vertical="center"/>
    </xf>
    <xf numFmtId="0" fontId="6" fillId="2" borderId="4" xfId="4" applyNumberFormat="1" applyFont="1" applyFill="1" applyBorder="1" applyAlignment="1">
      <alignment horizontal="center" vertical="center"/>
    </xf>
    <xf numFmtId="49" fontId="6" fillId="2" borderId="2" xfId="4" applyNumberFormat="1" applyFont="1" applyFill="1" applyBorder="1" applyAlignment="1">
      <alignment horizontal="center" vertical="center" wrapText="1"/>
    </xf>
    <xf numFmtId="0" fontId="6" fillId="2" borderId="2" xfId="4" applyNumberFormat="1" applyFont="1" applyFill="1" applyBorder="1" applyAlignment="1">
      <alignment horizontal="center" vertical="center"/>
    </xf>
    <xf numFmtId="176" fontId="6" fillId="2" borderId="2" xfId="4" applyNumberFormat="1" applyFont="1" applyFill="1" applyBorder="1" applyAlignment="1">
      <alignment horizontal="center" vertical="center"/>
    </xf>
    <xf numFmtId="0" fontId="0" fillId="0" borderId="1" xfId="4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/>
    </xf>
    <xf numFmtId="0" fontId="0" fillId="0" borderId="2" xfId="4" applyNumberFormat="1" applyFont="1" applyFill="1" applyBorder="1" applyAlignment="1">
      <alignment vertical="center"/>
    </xf>
    <xf numFmtId="0" fontId="8" fillId="0" borderId="4" xfId="4" applyNumberFormat="1" applyFont="1" applyFill="1" applyBorder="1" applyAlignment="1">
      <alignment horizontal="center" vertical="center"/>
    </xf>
    <xf numFmtId="176" fontId="8" fillId="0" borderId="4" xfId="4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6" fillId="0" borderId="2" xfId="4" applyNumberFormat="1" applyFont="1" applyFill="1" applyBorder="1" applyAlignment="1">
      <alignment horizontal="center" vertical="center" wrapText="1"/>
    </xf>
    <xf numFmtId="0" fontId="6" fillId="0" borderId="3" xfId="4" applyNumberFormat="1" applyFont="1" applyFill="1" applyBorder="1" applyAlignment="1">
      <alignment horizontal="center" vertical="center" wrapText="1"/>
    </xf>
    <xf numFmtId="0" fontId="6" fillId="0" borderId="4" xfId="4" applyNumberFormat="1" applyFont="1" applyFill="1" applyBorder="1" applyAlignment="1">
      <alignment horizontal="center" vertical="center" wrapText="1"/>
    </xf>
    <xf numFmtId="177" fontId="6" fillId="0" borderId="2" xfId="4" applyNumberFormat="1" applyFont="1" applyFill="1" applyBorder="1" applyAlignment="1">
      <alignment horizontal="center" vertical="center" wrapText="1"/>
    </xf>
    <xf numFmtId="177" fontId="6" fillId="2" borderId="2" xfId="4" applyNumberFormat="1" applyFont="1" applyFill="1" applyBorder="1" applyAlignment="1">
      <alignment horizontal="center" vertical="center" wrapText="1"/>
    </xf>
    <xf numFmtId="0" fontId="6" fillId="2" borderId="4" xfId="4" applyNumberFormat="1" applyFont="1" applyFill="1" applyBorder="1" applyAlignment="1">
      <alignment horizontal="center" vertical="center" wrapText="1"/>
    </xf>
    <xf numFmtId="0" fontId="6" fillId="2" borderId="3" xfId="4" applyNumberFormat="1" applyFont="1" applyFill="1" applyBorder="1" applyAlignment="1">
      <alignment horizontal="center" vertical="center" wrapText="1"/>
    </xf>
    <xf numFmtId="177" fontId="6" fillId="0" borderId="4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center" vertical="center"/>
    </xf>
    <xf numFmtId="0" fontId="6" fillId="3" borderId="2" xfId="4" applyNumberFormat="1" applyFont="1" applyFill="1" applyBorder="1" applyAlignment="1">
      <alignment horizontal="center" vertical="center"/>
    </xf>
    <xf numFmtId="0" fontId="6" fillId="4" borderId="2" xfId="4" applyNumberFormat="1" applyFont="1" applyFill="1" applyBorder="1" applyAlignment="1">
      <alignment horizontal="center" vertical="center"/>
    </xf>
    <xf numFmtId="0" fontId="6" fillId="4" borderId="3" xfId="4" applyNumberFormat="1" applyFont="1" applyFill="1" applyBorder="1" applyAlignment="1">
      <alignment horizontal="center" vertical="center"/>
    </xf>
    <xf numFmtId="0" fontId="6" fillId="4" borderId="4" xfId="4" applyNumberFormat="1" applyFont="1" applyFill="1" applyBorder="1" applyAlignment="1">
      <alignment horizontal="center" vertical="center"/>
    </xf>
    <xf numFmtId="0" fontId="6" fillId="4" borderId="1" xfId="4" applyNumberFormat="1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horizontal="center" vertical="center"/>
    </xf>
    <xf numFmtId="0" fontId="6" fillId="3" borderId="2" xfId="4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2" xfId="4" applyNumberFormat="1" applyFont="1" applyFill="1" applyBorder="1" applyAlignment="1">
      <alignment horizontal="center" vertical="center" wrapText="1"/>
    </xf>
    <xf numFmtId="0" fontId="6" fillId="4" borderId="3" xfId="4" applyNumberFormat="1" applyFont="1" applyFill="1" applyBorder="1" applyAlignment="1">
      <alignment horizontal="center" vertical="center" wrapText="1"/>
    </xf>
    <xf numFmtId="0" fontId="6" fillId="4" borderId="1" xfId="4" applyNumberFormat="1" applyFont="1" applyFill="1" applyBorder="1" applyAlignment="1">
      <alignment horizontal="center" vertical="center" wrapText="1"/>
    </xf>
    <xf numFmtId="0" fontId="6" fillId="4" borderId="4" xfId="4" applyNumberFormat="1" applyFont="1" applyFill="1" applyBorder="1" applyAlignment="1">
      <alignment horizontal="center" vertical="center" wrapText="1"/>
    </xf>
    <xf numFmtId="0" fontId="6" fillId="3" borderId="1" xfId="4" applyNumberFormat="1" applyFont="1" applyFill="1" applyBorder="1" applyAlignment="1">
      <alignment horizontal="center" vertical="center" wrapText="1"/>
    </xf>
    <xf numFmtId="0" fontId="6" fillId="5" borderId="1" xfId="4" applyNumberFormat="1" applyFont="1" applyFill="1" applyBorder="1" applyAlignment="1">
      <alignment horizontal="center" vertical="center" wrapText="1"/>
    </xf>
    <xf numFmtId="0" fontId="6" fillId="5" borderId="1" xfId="4" applyNumberFormat="1" applyFont="1" applyFill="1" applyBorder="1" applyAlignment="1">
      <alignment horizontal="center" vertical="center"/>
    </xf>
    <xf numFmtId="0" fontId="10" fillId="2" borderId="2" xfId="4" applyNumberFormat="1" applyFont="1" applyFill="1" applyBorder="1" applyAlignment="1">
      <alignment horizontal="center" vertical="center" wrapText="1"/>
    </xf>
    <xf numFmtId="0" fontId="6" fillId="2" borderId="2" xfId="4" applyNumberFormat="1" applyFont="1" applyFill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 wrapText="1"/>
    </xf>
    <xf numFmtId="0" fontId="10" fillId="2" borderId="2" xfId="4" applyNumberFormat="1" applyFont="1" applyFill="1" applyBorder="1" applyAlignment="1">
      <alignment horizontal="center" vertical="center"/>
    </xf>
    <xf numFmtId="0" fontId="10" fillId="2" borderId="1" xfId="4" applyNumberFormat="1" applyFont="1" applyFill="1" applyBorder="1" applyAlignment="1">
      <alignment horizontal="center" vertical="center"/>
    </xf>
    <xf numFmtId="0" fontId="6" fillId="2" borderId="1" xfId="4" applyNumberFormat="1" applyFont="1" applyFill="1" applyBorder="1" applyAlignment="1">
      <alignment horizontal="center" vertical="center"/>
    </xf>
    <xf numFmtId="0" fontId="2" fillId="2" borderId="1" xfId="4" applyNumberFormat="1" applyFont="1" applyFill="1" applyBorder="1" applyAlignment="1">
      <alignment horizontal="center" vertical="center"/>
    </xf>
    <xf numFmtId="0" fontId="10" fillId="3" borderId="1" xfId="4" applyNumberFormat="1" applyFont="1" applyFill="1" applyBorder="1" applyAlignment="1">
      <alignment horizontal="center" vertical="center" wrapText="1"/>
    </xf>
    <xf numFmtId="0" fontId="2" fillId="3" borderId="1" xfId="4" applyNumberFormat="1" applyFont="1" applyFill="1" applyBorder="1" applyAlignment="1">
      <alignment horizontal="center" vertical="center" wrapText="1"/>
    </xf>
    <xf numFmtId="0" fontId="10" fillId="5" borderId="4" xfId="4" applyNumberFormat="1" applyFont="1" applyFill="1" applyBorder="1" applyAlignment="1">
      <alignment horizontal="center" vertical="center" wrapText="1"/>
    </xf>
    <xf numFmtId="0" fontId="6" fillId="5" borderId="4" xfId="4" applyNumberFormat="1" applyFont="1" applyFill="1" applyBorder="1" applyAlignment="1">
      <alignment horizontal="center" vertical="center" wrapText="1"/>
    </xf>
    <xf numFmtId="0" fontId="2" fillId="5" borderId="6" xfId="4" applyNumberFormat="1" applyFont="1" applyFill="1" applyBorder="1" applyAlignment="1">
      <alignment horizontal="center" vertical="center" wrapText="1"/>
    </xf>
    <xf numFmtId="0" fontId="2" fillId="5" borderId="4" xfId="4" applyNumberFormat="1" applyFont="1" applyFill="1" applyBorder="1" applyAlignment="1">
      <alignment horizontal="center" vertical="center" wrapText="1"/>
    </xf>
    <xf numFmtId="0" fontId="10" fillId="4" borderId="4" xfId="4" applyNumberFormat="1" applyFont="1" applyFill="1" applyBorder="1" applyAlignment="1">
      <alignment horizontal="center" vertical="center" wrapText="1"/>
    </xf>
    <xf numFmtId="0" fontId="2" fillId="4" borderId="4" xfId="4" applyNumberFormat="1" applyFont="1" applyFill="1" applyBorder="1" applyAlignment="1">
      <alignment horizontal="center" vertical="center" wrapText="1"/>
    </xf>
    <xf numFmtId="0" fontId="10" fillId="4" borderId="3" xfId="4" applyNumberFormat="1" applyFont="1" applyFill="1" applyBorder="1" applyAlignment="1">
      <alignment horizontal="center" vertical="center" wrapText="1"/>
    </xf>
    <xf numFmtId="0" fontId="2" fillId="4" borderId="3" xfId="4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1" xfId="4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 wrapText="1"/>
    </xf>
    <xf numFmtId="0" fontId="0" fillId="0" borderId="0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horizontal="center" vertical="center" wrapText="1"/>
    </xf>
    <xf numFmtId="178" fontId="8" fillId="0" borderId="0" xfId="4" applyNumberFormat="1" applyFont="1" applyFill="1" applyBorder="1" applyAlignment="1">
      <alignment horizontal="center" vertical="center"/>
    </xf>
    <xf numFmtId="178" fontId="8" fillId="0" borderId="0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0" fontId="1" fillId="0" borderId="1" xfId="4" applyNumberFormat="1" applyFont="1" applyFill="1" applyBorder="1" applyAlignment="1">
      <alignment horizontal="center" vertical="center" wrapText="1"/>
    </xf>
    <xf numFmtId="0" fontId="6" fillId="7" borderId="1" xfId="4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center" vertical="center" wrapText="1"/>
    </xf>
    <xf numFmtId="0" fontId="6" fillId="0" borderId="9" xfId="4" applyNumberFormat="1" applyFont="1" applyFill="1" applyBorder="1" applyAlignment="1">
      <alignment horizontal="center" vertical="center" wrapText="1"/>
    </xf>
    <xf numFmtId="0" fontId="6" fillId="0" borderId="9" xfId="4" applyNumberFormat="1" applyFont="1" applyFill="1" applyBorder="1" applyAlignment="1">
      <alignment vertical="center"/>
    </xf>
    <xf numFmtId="0" fontId="6" fillId="0" borderId="7" xfId="4" applyNumberFormat="1" applyFont="1" applyFill="1" applyBorder="1" applyAlignment="1">
      <alignment vertical="center"/>
    </xf>
    <xf numFmtId="0" fontId="6" fillId="0" borderId="7" xfId="4" applyNumberFormat="1" applyFont="1" applyFill="1" applyBorder="1" applyAlignment="1">
      <alignment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8" fontId="8" fillId="0" borderId="2" xfId="4" applyNumberFormat="1" applyFont="1" applyFill="1" applyBorder="1" applyAlignment="1">
      <alignment horizontal="center" vertical="center"/>
    </xf>
    <xf numFmtId="178" fontId="8" fillId="0" borderId="2" xfId="4" applyNumberFormat="1" applyFont="1" applyFill="1" applyBorder="1" applyAlignment="1">
      <alignment horizontal="center" vertical="center" wrapText="1"/>
    </xf>
    <xf numFmtId="178" fontId="8" fillId="0" borderId="4" xfId="4" applyNumberFormat="1" applyFont="1" applyFill="1" applyBorder="1" applyAlignment="1">
      <alignment horizontal="center" vertical="center"/>
    </xf>
    <xf numFmtId="178" fontId="8" fillId="0" borderId="4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vertical="center"/>
    </xf>
    <xf numFmtId="178" fontId="8" fillId="0" borderId="1" xfId="4" applyNumberFormat="1" applyFont="1" applyFill="1" applyBorder="1" applyAlignment="1">
      <alignment horizontal="center" vertical="center"/>
    </xf>
    <xf numFmtId="178" fontId="8" fillId="0" borderId="1" xfId="4" applyNumberFormat="1" applyFont="1" applyFill="1" applyBorder="1" applyAlignment="1">
      <alignment horizontal="center" vertical="center" wrapText="1"/>
    </xf>
    <xf numFmtId="0" fontId="8" fillId="2" borderId="4" xfId="4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left" vertical="center"/>
    </xf>
    <xf numFmtId="0" fontId="2" fillId="0" borderId="1" xfId="4" applyNumberFormat="1" applyFont="1" applyFill="1" applyBorder="1" applyAlignment="1">
      <alignment vertical="center" wrapText="1"/>
    </xf>
    <xf numFmtId="0" fontId="16" fillId="0" borderId="1" xfId="4" applyNumberFormat="1" applyFont="1" applyFill="1" applyBorder="1" applyAlignment="1">
      <alignment horizontal="center" vertical="center"/>
    </xf>
    <xf numFmtId="0" fontId="17" fillId="2" borderId="1" xfId="4" applyNumberFormat="1" applyFont="1" applyFill="1" applyBorder="1" applyAlignment="1">
      <alignment horizontal="center" vertical="center"/>
    </xf>
    <xf numFmtId="0" fontId="17" fillId="7" borderId="1" xfId="4" applyNumberFormat="1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176" fontId="6" fillId="0" borderId="2" xfId="4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horizontal="center" vertical="center" wrapText="1"/>
    </xf>
    <xf numFmtId="0" fontId="7" fillId="2" borderId="1" xfId="4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4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" fillId="0" borderId="6" xfId="4" applyNumberFormat="1" applyFont="1" applyFill="1" applyBorder="1" applyAlignment="1">
      <alignment horizontal="center" vertical="center" wrapText="1"/>
    </xf>
    <xf numFmtId="0" fontId="20" fillId="0" borderId="1" xfId="4" applyNumberFormat="1" applyFont="1" applyFill="1" applyBorder="1" applyAlignment="1">
      <alignment horizontal="center" vertical="center"/>
    </xf>
    <xf numFmtId="0" fontId="2" fillId="0" borderId="1" xfId="4" applyNumberFormat="1" applyFont="1" applyFill="1" applyBorder="1" applyAlignment="1">
      <alignment horizontal="center" vertical="center"/>
    </xf>
    <xf numFmtId="0" fontId="2" fillId="0" borderId="1" xfId="4" applyNumberFormat="1" applyFont="1" applyFill="1" applyBorder="1" applyAlignment="1">
      <alignment horizontal="center" vertical="center" wrapText="1"/>
    </xf>
    <xf numFmtId="0" fontId="30" fillId="0" borderId="1" xfId="4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5" fillId="0" borderId="1" xfId="4" applyNumberFormat="1" applyFont="1" applyFill="1" applyBorder="1" applyAlignment="1">
      <alignment vertical="center" wrapText="1"/>
    </xf>
    <xf numFmtId="0" fontId="30" fillId="0" borderId="1" xfId="4" applyNumberFormat="1" applyFont="1" applyFill="1" applyBorder="1" applyAlignment="1">
      <alignment vertical="center" wrapText="1"/>
    </xf>
    <xf numFmtId="0" fontId="32" fillId="8" borderId="1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left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left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7" xfId="4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8" fillId="0" borderId="10" xfId="4" applyNumberFormat="1" applyFont="1" applyFill="1" applyBorder="1" applyAlignment="1">
      <alignment horizontal="left" vertical="center"/>
    </xf>
    <xf numFmtId="0" fontId="6" fillId="0" borderId="2" xfId="4" applyNumberFormat="1" applyFont="1" applyFill="1" applyBorder="1" applyAlignment="1">
      <alignment horizontal="center" vertical="center"/>
    </xf>
    <xf numFmtId="0" fontId="6" fillId="0" borderId="3" xfId="4" applyNumberFormat="1" applyFont="1" applyFill="1" applyBorder="1" applyAlignment="1">
      <alignment horizontal="center" vertical="center"/>
    </xf>
    <xf numFmtId="0" fontId="6" fillId="0" borderId="4" xfId="4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0" fontId="6" fillId="6" borderId="1" xfId="4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center" vertical="center"/>
    </xf>
    <xf numFmtId="0" fontId="18" fillId="0" borderId="1" xfId="4" applyNumberFormat="1" applyFont="1" applyFill="1" applyBorder="1" applyAlignment="1">
      <alignment horizontal="center" vertical="center"/>
    </xf>
    <xf numFmtId="0" fontId="7" fillId="2" borderId="1" xfId="4" applyNumberFormat="1" applyFont="1" applyFill="1" applyBorder="1" applyAlignment="1">
      <alignment horizontal="center" vertical="center" wrapText="1"/>
    </xf>
    <xf numFmtId="0" fontId="7" fillId="2" borderId="1" xfId="4" applyNumberFormat="1" applyFont="1" applyFill="1" applyBorder="1" applyAlignment="1">
      <alignment horizontal="center" vertical="center"/>
    </xf>
    <xf numFmtId="0" fontId="7" fillId="2" borderId="2" xfId="4" applyNumberFormat="1" applyFont="1" applyFill="1" applyBorder="1" applyAlignment="1">
      <alignment horizontal="center" vertical="center"/>
    </xf>
    <xf numFmtId="0" fontId="7" fillId="2" borderId="3" xfId="4" applyNumberFormat="1" applyFont="1" applyFill="1" applyBorder="1" applyAlignment="1">
      <alignment horizontal="center" vertical="center"/>
    </xf>
    <xf numFmtId="0" fontId="7" fillId="2" borderId="4" xfId="4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horizontal="center" vertical="center"/>
    </xf>
    <xf numFmtId="0" fontId="18" fillId="0" borderId="3" xfId="0" applyFont="1" applyFill="1" applyBorder="1">
      <alignment vertical="center"/>
    </xf>
    <xf numFmtId="0" fontId="18" fillId="0" borderId="4" xfId="0" applyFont="1" applyFill="1" applyBorder="1">
      <alignment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49" fontId="6" fillId="0" borderId="4" xfId="4" applyNumberFormat="1" applyFont="1" applyFill="1" applyBorder="1" applyAlignment="1">
      <alignment horizontal="center" vertical="center" wrapText="1"/>
    </xf>
    <xf numFmtId="58" fontId="6" fillId="0" borderId="1" xfId="4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 wrapText="1"/>
    </xf>
    <xf numFmtId="58" fontId="6" fillId="0" borderId="1" xfId="4" applyNumberFormat="1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center" vertical="center" wrapText="1"/>
    </xf>
    <xf numFmtId="0" fontId="6" fillId="0" borderId="4" xfId="4" applyNumberFormat="1" applyFont="1" applyFill="1" applyBorder="1" applyAlignment="1">
      <alignment horizontal="center" vertical="center" wrapText="1"/>
    </xf>
    <xf numFmtId="176" fontId="6" fillId="0" borderId="1" xfId="4" applyNumberFormat="1" applyFont="1" applyFill="1" applyBorder="1" applyAlignment="1">
      <alignment horizontal="center" vertical="center" wrapText="1"/>
    </xf>
    <xf numFmtId="176" fontId="6" fillId="0" borderId="1" xfId="4" applyNumberFormat="1" applyFont="1" applyFill="1" applyBorder="1" applyAlignment="1">
      <alignment horizontal="center" vertical="center"/>
    </xf>
    <xf numFmtId="176" fontId="6" fillId="0" borderId="2" xfId="4" applyNumberFormat="1" applyFont="1" applyFill="1" applyBorder="1" applyAlignment="1">
      <alignment horizontal="center" vertical="center" wrapText="1"/>
    </xf>
    <xf numFmtId="176" fontId="6" fillId="0" borderId="4" xfId="4" applyNumberFormat="1" applyFont="1" applyFill="1" applyBorder="1" applyAlignment="1">
      <alignment horizontal="center" vertical="center" wrapText="1"/>
    </xf>
    <xf numFmtId="176" fontId="8" fillId="0" borderId="1" xfId="4" applyNumberFormat="1" applyFont="1" applyFill="1" applyBorder="1" applyAlignment="1">
      <alignment horizontal="center" vertical="center"/>
    </xf>
    <xf numFmtId="177" fontId="6" fillId="0" borderId="1" xfId="4" applyNumberFormat="1" applyFont="1" applyFill="1" applyBorder="1" applyAlignment="1">
      <alignment horizontal="center" vertical="center" wrapText="1"/>
    </xf>
    <xf numFmtId="177" fontId="6" fillId="0" borderId="2" xfId="4" applyNumberFormat="1" applyFont="1" applyFill="1" applyBorder="1" applyAlignment="1">
      <alignment horizontal="center" vertical="center" wrapText="1"/>
    </xf>
    <xf numFmtId="177" fontId="6" fillId="0" borderId="3" xfId="4" applyNumberFormat="1" applyFont="1" applyFill="1" applyBorder="1" applyAlignment="1">
      <alignment horizontal="center" vertical="center" wrapText="1"/>
    </xf>
    <xf numFmtId="177" fontId="6" fillId="0" borderId="4" xfId="4" applyNumberFormat="1" applyFont="1" applyFill="1" applyBorder="1" applyAlignment="1">
      <alignment horizontal="center" vertical="center" wrapText="1"/>
    </xf>
    <xf numFmtId="0" fontId="6" fillId="0" borderId="3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>
      <alignment horizontal="center" vertical="center"/>
    </xf>
    <xf numFmtId="0" fontId="2" fillId="0" borderId="3" xfId="4" applyNumberFormat="1" applyFont="1" applyFill="1" applyBorder="1" applyAlignment="1">
      <alignment horizontal="center" vertical="center"/>
    </xf>
    <xf numFmtId="0" fontId="2" fillId="0" borderId="4" xfId="4" applyNumberFormat="1" applyFont="1" applyFill="1" applyBorder="1" applyAlignment="1">
      <alignment horizontal="center" vertical="center"/>
    </xf>
    <xf numFmtId="0" fontId="2" fillId="0" borderId="1" xfId="4" applyNumberFormat="1" applyFont="1" applyFill="1" applyBorder="1" applyAlignment="1">
      <alignment horizontal="center" vertical="center"/>
    </xf>
    <xf numFmtId="0" fontId="2" fillId="0" borderId="2" xfId="4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>
      <alignment horizontal="center" vertical="center" wrapText="1"/>
    </xf>
    <xf numFmtId="0" fontId="2" fillId="0" borderId="4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179" fontId="6" fillId="0" borderId="2" xfId="4" applyNumberFormat="1" applyFont="1" applyFill="1" applyBorder="1" applyAlignment="1">
      <alignment horizontal="center" vertical="center" wrapText="1"/>
    </xf>
    <xf numFmtId="179" fontId="6" fillId="0" borderId="3" xfId="4" applyNumberFormat="1" applyFont="1" applyFill="1" applyBorder="1" applyAlignment="1">
      <alignment horizontal="center" vertical="center" wrapText="1"/>
    </xf>
    <xf numFmtId="179" fontId="6" fillId="0" borderId="4" xfId="4" applyNumberFormat="1" applyFont="1" applyFill="1" applyBorder="1" applyAlignment="1">
      <alignment horizontal="center" vertical="center" wrapText="1"/>
    </xf>
    <xf numFmtId="178" fontId="8" fillId="0" borderId="2" xfId="4" applyNumberFormat="1" applyFont="1" applyFill="1" applyBorder="1" applyAlignment="1">
      <alignment horizontal="center" vertical="center"/>
    </xf>
    <xf numFmtId="178" fontId="8" fillId="0" borderId="3" xfId="4" applyNumberFormat="1" applyFont="1" applyFill="1" applyBorder="1" applyAlignment="1">
      <alignment horizontal="center" vertical="center"/>
    </xf>
    <xf numFmtId="178" fontId="8" fillId="0" borderId="4" xfId="4" applyNumberFormat="1" applyFont="1" applyFill="1" applyBorder="1" applyAlignment="1">
      <alignment horizontal="center" vertical="center"/>
    </xf>
    <xf numFmtId="178" fontId="8" fillId="0" borderId="1" xfId="4" applyNumberFormat="1" applyFont="1" applyFill="1" applyBorder="1" applyAlignment="1">
      <alignment horizontal="center" vertical="center"/>
    </xf>
    <xf numFmtId="178" fontId="8" fillId="0" borderId="2" xfId="4" applyNumberFormat="1" applyFont="1" applyFill="1" applyBorder="1" applyAlignment="1">
      <alignment horizontal="center" vertical="center" wrapText="1"/>
    </xf>
    <xf numFmtId="178" fontId="8" fillId="0" borderId="3" xfId="4" applyNumberFormat="1" applyFont="1" applyFill="1" applyBorder="1" applyAlignment="1">
      <alignment horizontal="center" vertical="center" wrapText="1"/>
    </xf>
    <xf numFmtId="178" fontId="8" fillId="0" borderId="4" xfId="4" applyNumberFormat="1" applyFont="1" applyFill="1" applyBorder="1" applyAlignment="1">
      <alignment horizontal="center" vertical="center" wrapText="1"/>
    </xf>
    <xf numFmtId="178" fontId="8" fillId="2" borderId="2" xfId="4" applyNumberFormat="1" applyFont="1" applyFill="1" applyBorder="1" applyAlignment="1">
      <alignment horizontal="center" vertical="center" wrapText="1"/>
    </xf>
    <xf numFmtId="178" fontId="8" fillId="2" borderId="3" xfId="4" applyNumberFormat="1" applyFont="1" applyFill="1" applyBorder="1" applyAlignment="1">
      <alignment horizontal="center" vertical="center" wrapText="1"/>
    </xf>
    <xf numFmtId="178" fontId="8" fillId="2" borderId="4" xfId="4" applyNumberFormat="1" applyFont="1" applyFill="1" applyBorder="1" applyAlignment="1">
      <alignment horizontal="center" vertical="center" wrapText="1"/>
    </xf>
    <xf numFmtId="178" fontId="8" fillId="2" borderId="2" xfId="4" applyNumberFormat="1" applyFont="1" applyFill="1" applyBorder="1" applyAlignment="1">
      <alignment horizontal="left" vertical="center" wrapText="1"/>
    </xf>
    <xf numFmtId="178" fontId="8" fillId="2" borderId="3" xfId="4" applyNumberFormat="1" applyFont="1" applyFill="1" applyBorder="1" applyAlignment="1">
      <alignment horizontal="left" vertical="center" wrapText="1"/>
    </xf>
    <xf numFmtId="178" fontId="8" fillId="2" borderId="4" xfId="4" applyNumberFormat="1" applyFont="1" applyFill="1" applyBorder="1" applyAlignment="1">
      <alignment horizontal="left" vertical="center" wrapText="1"/>
    </xf>
    <xf numFmtId="178" fontId="8" fillId="0" borderId="1" xfId="4" applyNumberFormat="1" applyFont="1" applyFill="1" applyBorder="1" applyAlignment="1">
      <alignment horizontal="center" vertical="center" wrapText="1"/>
    </xf>
    <xf numFmtId="0" fontId="14" fillId="0" borderId="8" xfId="4" applyNumberFormat="1" applyFont="1" applyFill="1" applyBorder="1" applyAlignment="1">
      <alignment horizontal="center" vertical="center"/>
    </xf>
    <xf numFmtId="0" fontId="6" fillId="0" borderId="6" xfId="4" applyNumberFormat="1" applyFont="1" applyFill="1" applyBorder="1" applyAlignment="1">
      <alignment horizontal="center" vertical="center"/>
    </xf>
    <xf numFmtId="0" fontId="6" fillId="0" borderId="9" xfId="4" applyNumberFormat="1" applyFont="1" applyFill="1" applyBorder="1" applyAlignment="1">
      <alignment horizontal="center" vertical="center"/>
    </xf>
    <xf numFmtId="0" fontId="6" fillId="0" borderId="6" xfId="4" applyNumberFormat="1" applyFont="1" applyFill="1" applyBorder="1" applyAlignment="1">
      <alignment horizontal="center" vertical="center" wrapText="1"/>
    </xf>
    <xf numFmtId="0" fontId="6" fillId="0" borderId="9" xfId="4" applyNumberFormat="1" applyFont="1" applyFill="1" applyBorder="1" applyAlignment="1">
      <alignment horizontal="center" vertical="center" wrapText="1"/>
    </xf>
    <xf numFmtId="0" fontId="6" fillId="6" borderId="2" xfId="4" applyNumberFormat="1" applyFont="1" applyFill="1" applyBorder="1" applyAlignment="1">
      <alignment horizontal="center" vertical="center"/>
    </xf>
    <xf numFmtId="0" fontId="6" fillId="6" borderId="3" xfId="4" applyNumberFormat="1" applyFont="1" applyFill="1" applyBorder="1" applyAlignment="1">
      <alignment horizontal="center" vertical="center"/>
    </xf>
    <xf numFmtId="0" fontId="6" fillId="6" borderId="4" xfId="4" applyNumberFormat="1" applyFont="1" applyFill="1" applyBorder="1" applyAlignment="1">
      <alignment horizontal="center" vertical="center"/>
    </xf>
    <xf numFmtId="0" fontId="0" fillId="0" borderId="1" xfId="4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6" fillId="0" borderId="1" xfId="4" applyNumberFormat="1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vertical="center"/>
    </xf>
    <xf numFmtId="49" fontId="6" fillId="0" borderId="3" xfId="4" applyNumberFormat="1" applyFont="1" applyFill="1" applyBorder="1" applyAlignment="1">
      <alignment horizontal="center" vertical="center" wrapText="1"/>
    </xf>
    <xf numFmtId="0" fontId="8" fillId="0" borderId="2" xfId="4" applyNumberFormat="1" applyFont="1" applyFill="1" applyBorder="1" applyAlignment="1">
      <alignment horizontal="center" vertical="center"/>
    </xf>
    <xf numFmtId="0" fontId="8" fillId="0" borderId="4" xfId="4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6" fillId="7" borderId="1" xfId="4" applyNumberFormat="1" applyFont="1" applyFill="1" applyBorder="1" applyAlignment="1">
      <alignment horizontal="center" vertical="center" wrapText="1"/>
    </xf>
    <xf numFmtId="0" fontId="6" fillId="7" borderId="1" xfId="4" applyNumberFormat="1" applyFont="1" applyFill="1" applyBorder="1" applyAlignment="1">
      <alignment horizontal="center" vertical="center"/>
    </xf>
    <xf numFmtId="0" fontId="6" fillId="2" borderId="2" xfId="4" applyNumberFormat="1" applyFont="1" applyFill="1" applyBorder="1" applyAlignment="1">
      <alignment horizontal="center" vertical="center" wrapText="1"/>
    </xf>
    <xf numFmtId="0" fontId="6" fillId="2" borderId="3" xfId="4" applyNumberFormat="1" applyFont="1" applyFill="1" applyBorder="1" applyAlignment="1">
      <alignment horizontal="center" vertical="center" wrapText="1"/>
    </xf>
    <xf numFmtId="0" fontId="6" fillId="2" borderId="4" xfId="4" applyNumberFormat="1" applyFont="1" applyFill="1" applyBorder="1" applyAlignment="1">
      <alignment horizontal="center" vertical="center" wrapText="1"/>
    </xf>
    <xf numFmtId="0" fontId="6" fillId="2" borderId="2" xfId="4" applyNumberFormat="1" applyFont="1" applyFill="1" applyBorder="1" applyAlignment="1">
      <alignment horizontal="center" vertical="center"/>
    </xf>
    <xf numFmtId="0" fontId="6" fillId="2" borderId="3" xfId="4" applyNumberFormat="1" applyFont="1" applyFill="1" applyBorder="1" applyAlignment="1">
      <alignment horizontal="center" vertical="center"/>
    </xf>
    <xf numFmtId="0" fontId="6" fillId="2" borderId="4" xfId="4" applyNumberFormat="1" applyFont="1" applyFill="1" applyBorder="1" applyAlignment="1">
      <alignment horizontal="center" vertical="center"/>
    </xf>
    <xf numFmtId="0" fontId="6" fillId="2" borderId="1" xfId="4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2" xfId="4" applyNumberFormat="1" applyFont="1" applyFill="1" applyBorder="1" applyAlignment="1">
      <alignment horizontal="center" vertical="center"/>
    </xf>
    <xf numFmtId="0" fontId="0" fillId="0" borderId="3" xfId="4" applyNumberFormat="1" applyFont="1" applyFill="1" applyBorder="1" applyAlignment="1">
      <alignment horizontal="center" vertical="center"/>
    </xf>
    <xf numFmtId="0" fontId="0" fillId="0" borderId="4" xfId="4" applyNumberFormat="1" applyFont="1" applyFill="1" applyBorder="1" applyAlignment="1">
      <alignment horizontal="center" vertical="center"/>
    </xf>
    <xf numFmtId="0" fontId="0" fillId="0" borderId="5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0" fontId="6" fillId="4" borderId="2" xfId="4" applyNumberFormat="1" applyFont="1" applyFill="1" applyBorder="1" applyAlignment="1">
      <alignment horizontal="center" vertical="center"/>
    </xf>
    <xf numFmtId="0" fontId="6" fillId="4" borderId="3" xfId="4" applyNumberFormat="1" applyFont="1" applyFill="1" applyBorder="1" applyAlignment="1">
      <alignment horizontal="center" vertical="center"/>
    </xf>
    <xf numFmtId="0" fontId="6" fillId="4" borderId="4" xfId="4" applyNumberFormat="1" applyFont="1" applyFill="1" applyBorder="1" applyAlignment="1">
      <alignment horizontal="center" vertical="center"/>
    </xf>
    <xf numFmtId="0" fontId="6" fillId="4" borderId="1" xfId="4" applyNumberFormat="1" applyFont="1" applyFill="1" applyBorder="1" applyAlignment="1">
      <alignment horizontal="center" vertical="center"/>
    </xf>
    <xf numFmtId="0" fontId="6" fillId="3" borderId="2" xfId="4" applyNumberFormat="1" applyFont="1" applyFill="1" applyBorder="1" applyAlignment="1">
      <alignment horizontal="center" vertical="center"/>
    </xf>
    <xf numFmtId="0" fontId="6" fillId="3" borderId="3" xfId="4" applyNumberFormat="1" applyFont="1" applyFill="1" applyBorder="1" applyAlignment="1">
      <alignment horizontal="center" vertical="center"/>
    </xf>
    <xf numFmtId="0" fontId="6" fillId="3" borderId="4" xfId="4" applyNumberFormat="1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horizontal="center" vertical="center"/>
    </xf>
    <xf numFmtId="0" fontId="6" fillId="5" borderId="2" xfId="4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4" borderId="2" xfId="4" applyNumberFormat="1" applyFont="1" applyFill="1" applyBorder="1" applyAlignment="1">
      <alignment horizontal="center" vertical="center" wrapText="1"/>
    </xf>
    <xf numFmtId="0" fontId="6" fillId="4" borderId="3" xfId="4" applyNumberFormat="1" applyFont="1" applyFill="1" applyBorder="1" applyAlignment="1">
      <alignment horizontal="center" vertical="center" wrapText="1"/>
    </xf>
    <xf numFmtId="0" fontId="6" fillId="4" borderId="4" xfId="4" applyNumberFormat="1" applyFont="1" applyFill="1" applyBorder="1" applyAlignment="1">
      <alignment horizontal="center" vertical="center" wrapText="1"/>
    </xf>
    <xf numFmtId="0" fontId="6" fillId="3" borderId="2" xfId="4" applyNumberFormat="1" applyFont="1" applyFill="1" applyBorder="1" applyAlignment="1">
      <alignment horizontal="center" vertical="center" wrapText="1"/>
    </xf>
    <xf numFmtId="0" fontId="6" fillId="3" borderId="3" xfId="4" applyNumberFormat="1" applyFont="1" applyFill="1" applyBorder="1" applyAlignment="1">
      <alignment horizontal="center" vertical="center" wrapText="1"/>
    </xf>
    <xf numFmtId="0" fontId="6" fillId="3" borderId="4" xfId="4" applyNumberFormat="1" applyFont="1" applyFill="1" applyBorder="1" applyAlignment="1">
      <alignment horizontal="center" vertical="center" wrapText="1"/>
    </xf>
    <xf numFmtId="0" fontId="6" fillId="5" borderId="2" xfId="4" applyNumberFormat="1" applyFont="1" applyFill="1" applyBorder="1" applyAlignment="1">
      <alignment horizontal="center" vertical="center" wrapText="1"/>
    </xf>
    <xf numFmtId="0" fontId="10" fillId="2" borderId="1" xfId="4" applyNumberFormat="1" applyFont="1" applyFill="1" applyBorder="1" applyAlignment="1">
      <alignment horizontal="center" vertical="center"/>
    </xf>
    <xf numFmtId="0" fontId="10" fillId="2" borderId="2" xfId="4" applyNumberFormat="1" applyFont="1" applyFill="1" applyBorder="1" applyAlignment="1">
      <alignment horizontal="center" vertical="center"/>
    </xf>
    <xf numFmtId="0" fontId="10" fillId="2" borderId="4" xfId="4" applyNumberFormat="1" applyFont="1" applyFill="1" applyBorder="1" applyAlignment="1">
      <alignment horizontal="center" vertical="center"/>
    </xf>
    <xf numFmtId="0" fontId="10" fillId="3" borderId="2" xfId="4" applyNumberFormat="1" applyFont="1" applyFill="1" applyBorder="1" applyAlignment="1">
      <alignment horizontal="center" vertical="center" wrapText="1"/>
    </xf>
    <xf numFmtId="0" fontId="10" fillId="3" borderId="3" xfId="4" applyNumberFormat="1" applyFont="1" applyFill="1" applyBorder="1" applyAlignment="1">
      <alignment horizontal="center" vertical="center" wrapText="1"/>
    </xf>
    <xf numFmtId="0" fontId="10" fillId="3" borderId="4" xfId="4" applyNumberFormat="1" applyFont="1" applyFill="1" applyBorder="1" applyAlignment="1">
      <alignment horizontal="center" vertical="center" wrapText="1"/>
    </xf>
    <xf numFmtId="0" fontId="10" fillId="4" borderId="2" xfId="4" applyNumberFormat="1" applyFont="1" applyFill="1" applyBorder="1" applyAlignment="1">
      <alignment horizontal="center" vertical="center" wrapText="1"/>
    </xf>
    <xf numFmtId="0" fontId="10" fillId="4" borderId="4" xfId="4" applyNumberFormat="1" applyFont="1" applyFill="1" applyBorder="1" applyAlignment="1">
      <alignment horizontal="center" vertical="center" wrapText="1"/>
    </xf>
    <xf numFmtId="0" fontId="10" fillId="4" borderId="3" xfId="4" applyNumberFormat="1" applyFont="1" applyFill="1" applyBorder="1" applyAlignment="1">
      <alignment horizontal="center" vertical="center" wrapText="1"/>
    </xf>
    <xf numFmtId="0" fontId="10" fillId="2" borderId="2" xfId="4" applyNumberFormat="1" applyFont="1" applyFill="1" applyBorder="1" applyAlignment="1">
      <alignment horizontal="center" vertical="center" wrapText="1"/>
    </xf>
    <xf numFmtId="0" fontId="10" fillId="2" borderId="3" xfId="4" applyNumberFormat="1" applyFont="1" applyFill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 wrapText="1"/>
    </xf>
    <xf numFmtId="0" fontId="2" fillId="2" borderId="3" xfId="4" applyNumberFormat="1" applyFont="1" applyFill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3" borderId="2" xfId="4" applyNumberFormat="1" applyFont="1" applyFill="1" applyBorder="1" applyAlignment="1">
      <alignment horizontal="center" vertical="center" wrapText="1"/>
    </xf>
    <xf numFmtId="0" fontId="2" fillId="3" borderId="3" xfId="4" applyNumberFormat="1" applyFont="1" applyFill="1" applyBorder="1" applyAlignment="1">
      <alignment horizontal="center" vertical="center" wrapText="1"/>
    </xf>
    <xf numFmtId="0" fontId="2" fillId="3" borderId="4" xfId="4" applyNumberFormat="1" applyFont="1" applyFill="1" applyBorder="1" applyAlignment="1">
      <alignment horizontal="center" vertical="center" wrapText="1"/>
    </xf>
    <xf numFmtId="0" fontId="2" fillId="4" borderId="2" xfId="4" applyNumberFormat="1" applyFont="1" applyFill="1" applyBorder="1" applyAlignment="1">
      <alignment horizontal="center" vertical="center" wrapText="1"/>
    </xf>
    <xf numFmtId="0" fontId="2" fillId="4" borderId="4" xfId="4" applyNumberFormat="1" applyFont="1" applyFill="1" applyBorder="1" applyAlignment="1">
      <alignment horizontal="center" vertical="center" wrapText="1"/>
    </xf>
    <xf numFmtId="0" fontId="2" fillId="4" borderId="3" xfId="4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2" fillId="0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left" vertical="center" wrapText="1"/>
    </xf>
    <xf numFmtId="0" fontId="30" fillId="0" borderId="1" xfId="4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3" fillId="0" borderId="1" xfId="4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</cellXfs>
  <cellStyles count="5">
    <cellStyle name="常规" xfId="0" builtinId="0"/>
    <cellStyle name="常规 10" xfId="1"/>
    <cellStyle name="常规 13" xfId="2"/>
    <cellStyle name="常规 14" xfId="3"/>
    <cellStyle name="常规_广西大学学生公寓住宿一览表" xfId="4"/>
  </cellStyles>
  <dxfs count="1"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8</xdr:row>
      <xdr:rowOff>190500</xdr:rowOff>
    </xdr:from>
    <xdr:to>
      <xdr:col>5</xdr:col>
      <xdr:colOff>2387600</xdr:colOff>
      <xdr:row>12</xdr:row>
      <xdr:rowOff>111125</xdr:rowOff>
    </xdr:to>
    <xdr:pic>
      <xdr:nvPicPr>
        <xdr:cNvPr id="30900" name="Picture 19" descr="C:\Users\dell\Documents\Tencent Files\345045515\Image\C2C\03175FC517342FAFE1999C9D3292A5D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9521190" y="4660900"/>
          <a:ext cx="2235200" cy="169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406400</xdr:colOff>
      <xdr:row>18</xdr:row>
      <xdr:rowOff>101600</xdr:rowOff>
    </xdr:from>
    <xdr:to>
      <xdr:col>5</xdr:col>
      <xdr:colOff>2006600</xdr:colOff>
      <xdr:row>18</xdr:row>
      <xdr:rowOff>825500</xdr:rowOff>
    </xdr:to>
    <xdr:pic>
      <xdr:nvPicPr>
        <xdr:cNvPr id="30901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9775190" y="15405100"/>
          <a:ext cx="1600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P176"/>
  <sheetViews>
    <sheetView workbookViewId="0">
      <pane xSplit="2" ySplit="1" topLeftCell="C132" activePane="bottomRight" state="frozen"/>
      <selection pane="topRight"/>
      <selection pane="bottomLeft"/>
      <selection pane="bottomRight" activeCell="G19" sqref="G19:G140"/>
    </sheetView>
  </sheetViews>
  <sheetFormatPr defaultColWidth="10.875" defaultRowHeight="25.5" customHeight="1"/>
  <cols>
    <col min="1" max="1" width="8.625" style="95" customWidth="1"/>
    <col min="2" max="2" width="13.625" style="94" customWidth="1"/>
    <col min="3" max="3" width="6.625" style="49" customWidth="1"/>
    <col min="4" max="4" width="7.375" style="49" customWidth="1"/>
    <col min="5" max="5" width="9.125" style="49" customWidth="1"/>
    <col min="6" max="6" width="11" style="49" customWidth="1"/>
    <col min="7" max="7" width="7.375" style="49" customWidth="1"/>
    <col min="8" max="8" width="14" style="49" customWidth="1"/>
    <col min="9" max="9" width="6.875" style="49" customWidth="1"/>
    <col min="10" max="10" width="14.375" style="49" customWidth="1"/>
    <col min="11" max="11" width="13.375" style="49" customWidth="1"/>
    <col min="12" max="12" width="9.875" style="95" customWidth="1"/>
    <col min="13" max="13" width="7.375" style="95" customWidth="1"/>
    <col min="14" max="14" width="6.625" style="95" customWidth="1"/>
    <col min="15" max="15" width="7.875" style="49" customWidth="1"/>
    <col min="16" max="16" width="9.125" style="96" customWidth="1"/>
    <col min="17" max="17" width="9.625" style="93" customWidth="1"/>
    <col min="18" max="18" width="17.625" style="49" customWidth="1"/>
    <col min="19" max="19" width="10.125" style="95" customWidth="1"/>
    <col min="20" max="20" width="9.875" style="49" customWidth="1"/>
    <col min="21" max="21" width="16.875" style="97" customWidth="1"/>
    <col min="22" max="22" width="17" style="98" customWidth="1"/>
    <col min="23" max="249" width="10.875" style="49"/>
    <col min="250" max="16384" width="10.875" style="4"/>
  </cols>
  <sheetData>
    <row r="1" spans="1:22" s="94" customFormat="1" ht="25.5" customHeight="1">
      <c r="A1" s="23"/>
      <c r="B1" s="99"/>
      <c r="C1" s="99" t="s">
        <v>0</v>
      </c>
      <c r="D1" s="99" t="s">
        <v>0</v>
      </c>
      <c r="E1" s="99" t="s">
        <v>1</v>
      </c>
      <c r="F1" s="99" t="s">
        <v>2</v>
      </c>
      <c r="G1" s="99" t="s">
        <v>3</v>
      </c>
      <c r="H1" s="99" t="s">
        <v>4</v>
      </c>
      <c r="I1" s="99" t="s">
        <v>5</v>
      </c>
      <c r="J1" s="99" t="s">
        <v>6</v>
      </c>
      <c r="K1" s="99" t="s">
        <v>7</v>
      </c>
      <c r="L1" s="99" t="s">
        <v>8</v>
      </c>
      <c r="M1" s="99" t="s">
        <v>9</v>
      </c>
      <c r="N1" s="99" t="s">
        <v>10</v>
      </c>
      <c r="O1" s="99" t="s">
        <v>11</v>
      </c>
      <c r="P1" s="100" t="s">
        <v>12</v>
      </c>
      <c r="Q1" s="99" t="s">
        <v>13</v>
      </c>
      <c r="R1" s="99" t="s">
        <v>14</v>
      </c>
      <c r="S1" s="99" t="s">
        <v>15</v>
      </c>
      <c r="T1" s="99" t="s">
        <v>16</v>
      </c>
      <c r="U1" s="107" t="s">
        <v>17</v>
      </c>
      <c r="V1" s="107" t="s">
        <v>18</v>
      </c>
    </row>
    <row r="2" spans="1:22" s="49" customFormat="1" ht="25.5" hidden="1" customHeight="1">
      <c r="A2" s="146">
        <v>1</v>
      </c>
      <c r="B2" s="154" t="s">
        <v>19</v>
      </c>
      <c r="C2" s="160">
        <v>6</v>
      </c>
      <c r="D2" s="19">
        <v>1</v>
      </c>
      <c r="E2" s="19">
        <v>10</v>
      </c>
      <c r="F2" s="20">
        <v>10</v>
      </c>
      <c r="G2" s="167">
        <v>65</v>
      </c>
      <c r="H2" s="17">
        <v>8</v>
      </c>
      <c r="I2" s="17">
        <v>10</v>
      </c>
      <c r="J2" s="17">
        <v>80</v>
      </c>
      <c r="K2" s="167">
        <v>520</v>
      </c>
      <c r="L2" s="169">
        <v>517</v>
      </c>
      <c r="M2" s="169">
        <v>3</v>
      </c>
      <c r="N2" s="169"/>
      <c r="O2" s="167" t="s">
        <v>20</v>
      </c>
      <c r="P2" s="181" t="s">
        <v>21</v>
      </c>
      <c r="Q2" s="167">
        <v>850</v>
      </c>
      <c r="R2" s="169">
        <v>3748</v>
      </c>
      <c r="S2" s="169">
        <v>217</v>
      </c>
      <c r="T2" s="167">
        <v>1984</v>
      </c>
      <c r="U2" s="193">
        <v>7.2076923076923096</v>
      </c>
      <c r="V2" s="197"/>
    </row>
    <row r="3" spans="1:22" s="49" customFormat="1" ht="25.5" hidden="1" customHeight="1">
      <c r="A3" s="147"/>
      <c r="B3" s="154"/>
      <c r="C3" s="160"/>
      <c r="D3" s="18" t="s">
        <v>22</v>
      </c>
      <c r="E3" s="19">
        <v>11</v>
      </c>
      <c r="F3" s="20">
        <v>55</v>
      </c>
      <c r="G3" s="167"/>
      <c r="H3" s="17">
        <v>8</v>
      </c>
      <c r="I3" s="17">
        <v>55</v>
      </c>
      <c r="J3" s="17">
        <v>440</v>
      </c>
      <c r="K3" s="167"/>
      <c r="L3" s="180"/>
      <c r="M3" s="180"/>
      <c r="N3" s="180"/>
      <c r="O3" s="167"/>
      <c r="P3" s="181"/>
      <c r="Q3" s="167"/>
      <c r="R3" s="180"/>
      <c r="S3" s="180"/>
      <c r="T3" s="167"/>
      <c r="U3" s="194"/>
      <c r="V3" s="198"/>
    </row>
    <row r="4" spans="1:22" s="49" customFormat="1" ht="25.5" hidden="1" customHeight="1">
      <c r="A4" s="146">
        <v>2</v>
      </c>
      <c r="B4" s="154" t="s">
        <v>23</v>
      </c>
      <c r="C4" s="160">
        <v>6</v>
      </c>
      <c r="D4" s="19">
        <v>1</v>
      </c>
      <c r="E4" s="19">
        <v>11</v>
      </c>
      <c r="F4" s="20">
        <v>11</v>
      </c>
      <c r="G4" s="167">
        <v>81</v>
      </c>
      <c r="H4" s="17">
        <v>8</v>
      </c>
      <c r="I4" s="17">
        <v>11</v>
      </c>
      <c r="J4" s="17">
        <v>88</v>
      </c>
      <c r="K4" s="167">
        <v>628</v>
      </c>
      <c r="L4" s="169">
        <v>620</v>
      </c>
      <c r="M4" s="169">
        <v>8</v>
      </c>
      <c r="N4" s="169"/>
      <c r="O4" s="167" t="s">
        <v>20</v>
      </c>
      <c r="P4" s="181" t="s">
        <v>21</v>
      </c>
      <c r="Q4" s="167">
        <v>850</v>
      </c>
      <c r="R4" s="169">
        <v>4164</v>
      </c>
      <c r="S4" s="169">
        <v>221</v>
      </c>
      <c r="T4" s="167">
        <v>1984</v>
      </c>
      <c r="U4" s="193">
        <v>6.5471698113207504</v>
      </c>
      <c r="V4" s="197"/>
    </row>
    <row r="5" spans="1:22" s="49" customFormat="1" ht="25.5" hidden="1" customHeight="1">
      <c r="A5" s="147"/>
      <c r="B5" s="154"/>
      <c r="C5" s="160"/>
      <c r="D5" s="163" t="s">
        <v>22</v>
      </c>
      <c r="E5" s="167">
        <v>14</v>
      </c>
      <c r="F5" s="171">
        <v>70</v>
      </c>
      <c r="G5" s="167"/>
      <c r="H5" s="17">
        <v>8</v>
      </c>
      <c r="I5" s="17">
        <v>60</v>
      </c>
      <c r="J5" s="17">
        <v>480</v>
      </c>
      <c r="K5" s="167"/>
      <c r="L5" s="180"/>
      <c r="M5" s="180"/>
      <c r="N5" s="180"/>
      <c r="O5" s="167"/>
      <c r="P5" s="181"/>
      <c r="Q5" s="167"/>
      <c r="R5" s="180"/>
      <c r="S5" s="180"/>
      <c r="T5" s="167"/>
      <c r="U5" s="194"/>
      <c r="V5" s="198"/>
    </row>
    <row r="6" spans="1:22" s="49" customFormat="1" ht="25.5" hidden="1" customHeight="1">
      <c r="A6" s="148"/>
      <c r="B6" s="154"/>
      <c r="C6" s="160"/>
      <c r="D6" s="163"/>
      <c r="E6" s="167"/>
      <c r="F6" s="171"/>
      <c r="G6" s="167"/>
      <c r="H6" s="17">
        <v>6</v>
      </c>
      <c r="I6" s="17">
        <v>10</v>
      </c>
      <c r="J6" s="17">
        <v>60</v>
      </c>
      <c r="K6" s="167"/>
      <c r="L6" s="170"/>
      <c r="M6" s="170"/>
      <c r="N6" s="170"/>
      <c r="O6" s="167"/>
      <c r="P6" s="181"/>
      <c r="Q6" s="167"/>
      <c r="R6" s="170"/>
      <c r="S6" s="170"/>
      <c r="T6" s="167"/>
      <c r="U6" s="195"/>
      <c r="V6" s="199"/>
    </row>
    <row r="7" spans="1:22" s="93" customFormat="1" ht="25.5" hidden="1" customHeight="1">
      <c r="A7" s="146">
        <v>3</v>
      </c>
      <c r="B7" s="154" t="s">
        <v>24</v>
      </c>
      <c r="C7" s="149">
        <v>6</v>
      </c>
      <c r="D7" s="19">
        <v>1</v>
      </c>
      <c r="E7" s="19">
        <v>12</v>
      </c>
      <c r="F7" s="20">
        <v>12</v>
      </c>
      <c r="G7" s="167">
        <v>82</v>
      </c>
      <c r="H7" s="17">
        <v>8</v>
      </c>
      <c r="I7" s="17">
        <v>12</v>
      </c>
      <c r="J7" s="17">
        <v>96</v>
      </c>
      <c r="K7" s="167">
        <v>636</v>
      </c>
      <c r="L7" s="169">
        <v>632</v>
      </c>
      <c r="M7" s="169">
        <v>4</v>
      </c>
      <c r="N7" s="169"/>
      <c r="O7" s="167" t="s">
        <v>20</v>
      </c>
      <c r="P7" s="181" t="s">
        <v>21</v>
      </c>
      <c r="Q7" s="167">
        <v>850</v>
      </c>
      <c r="R7" s="169">
        <v>4164</v>
      </c>
      <c r="S7" s="169">
        <v>221</v>
      </c>
      <c r="T7" s="167">
        <v>1984</v>
      </c>
      <c r="U7" s="193">
        <v>6.5471698113207504</v>
      </c>
      <c r="V7" s="197"/>
    </row>
    <row r="8" spans="1:22" s="93" customFormat="1" ht="25.5" hidden="1" customHeight="1">
      <c r="A8" s="147"/>
      <c r="B8" s="154"/>
      <c r="C8" s="149"/>
      <c r="D8" s="163" t="s">
        <v>22</v>
      </c>
      <c r="E8" s="167">
        <v>14</v>
      </c>
      <c r="F8" s="171">
        <v>70</v>
      </c>
      <c r="G8" s="167"/>
      <c r="H8" s="17">
        <v>8</v>
      </c>
      <c r="I8" s="17">
        <v>60</v>
      </c>
      <c r="J8" s="17">
        <v>480</v>
      </c>
      <c r="K8" s="167"/>
      <c r="L8" s="180"/>
      <c r="M8" s="180"/>
      <c r="N8" s="180"/>
      <c r="O8" s="167"/>
      <c r="P8" s="181"/>
      <c r="Q8" s="167"/>
      <c r="R8" s="180"/>
      <c r="S8" s="180"/>
      <c r="T8" s="167"/>
      <c r="U8" s="194"/>
      <c r="V8" s="198"/>
    </row>
    <row r="9" spans="1:22" s="93" customFormat="1" ht="25.5" hidden="1" customHeight="1">
      <c r="A9" s="148"/>
      <c r="B9" s="154"/>
      <c r="C9" s="149"/>
      <c r="D9" s="163"/>
      <c r="E9" s="167"/>
      <c r="F9" s="171"/>
      <c r="G9" s="167"/>
      <c r="H9" s="17">
        <v>6</v>
      </c>
      <c r="I9" s="17">
        <v>10</v>
      </c>
      <c r="J9" s="17">
        <v>60</v>
      </c>
      <c r="K9" s="167"/>
      <c r="L9" s="170"/>
      <c r="M9" s="170"/>
      <c r="N9" s="170"/>
      <c r="O9" s="167"/>
      <c r="P9" s="181"/>
      <c r="Q9" s="167"/>
      <c r="R9" s="170"/>
      <c r="S9" s="170"/>
      <c r="T9" s="167"/>
      <c r="U9" s="195"/>
      <c r="V9" s="199"/>
    </row>
    <row r="10" spans="1:22" s="93" customFormat="1" ht="25.5" hidden="1" customHeight="1">
      <c r="A10" s="146">
        <v>4</v>
      </c>
      <c r="B10" s="154" t="s">
        <v>25</v>
      </c>
      <c r="C10" s="149">
        <v>5</v>
      </c>
      <c r="D10" s="19">
        <v>1</v>
      </c>
      <c r="E10" s="19">
        <v>12</v>
      </c>
      <c r="F10" s="20">
        <v>12</v>
      </c>
      <c r="G10" s="167">
        <v>68</v>
      </c>
      <c r="H10" s="17">
        <v>8</v>
      </c>
      <c r="I10" s="17">
        <v>12</v>
      </c>
      <c r="J10" s="17">
        <v>96</v>
      </c>
      <c r="K10" s="167">
        <v>528</v>
      </c>
      <c r="L10" s="169">
        <v>505</v>
      </c>
      <c r="M10" s="169">
        <v>23</v>
      </c>
      <c r="N10" s="169"/>
      <c r="O10" s="167" t="s">
        <v>20</v>
      </c>
      <c r="P10" s="181" t="s">
        <v>21</v>
      </c>
      <c r="Q10" s="167">
        <v>850</v>
      </c>
      <c r="R10" s="169">
        <v>3177</v>
      </c>
      <c r="S10" s="169">
        <v>210</v>
      </c>
      <c r="T10" s="167">
        <v>1982</v>
      </c>
      <c r="U10" s="193">
        <v>6.0170454545454497</v>
      </c>
      <c r="V10" s="197"/>
    </row>
    <row r="11" spans="1:22" s="93" customFormat="1" ht="25.5" hidden="1" customHeight="1">
      <c r="A11" s="147"/>
      <c r="B11" s="154"/>
      <c r="C11" s="149"/>
      <c r="D11" s="163" t="s">
        <v>26</v>
      </c>
      <c r="E11" s="167">
        <v>14</v>
      </c>
      <c r="F11" s="171">
        <v>56</v>
      </c>
      <c r="G11" s="167"/>
      <c r="H11" s="17">
        <v>8</v>
      </c>
      <c r="I11" s="17">
        <v>48</v>
      </c>
      <c r="J11" s="17">
        <v>384</v>
      </c>
      <c r="K11" s="167"/>
      <c r="L11" s="180"/>
      <c r="M11" s="180"/>
      <c r="N11" s="180"/>
      <c r="O11" s="167"/>
      <c r="P11" s="181"/>
      <c r="Q11" s="167"/>
      <c r="R11" s="180"/>
      <c r="S11" s="180"/>
      <c r="T11" s="167"/>
      <c r="U11" s="194"/>
      <c r="V11" s="198"/>
    </row>
    <row r="12" spans="1:22" s="93" customFormat="1" ht="25.5" hidden="1" customHeight="1">
      <c r="A12" s="148"/>
      <c r="B12" s="154"/>
      <c r="C12" s="149"/>
      <c r="D12" s="163"/>
      <c r="E12" s="167"/>
      <c r="F12" s="171"/>
      <c r="G12" s="167"/>
      <c r="H12" s="17">
        <v>6</v>
      </c>
      <c r="I12" s="17">
        <v>8</v>
      </c>
      <c r="J12" s="17">
        <v>48</v>
      </c>
      <c r="K12" s="167"/>
      <c r="L12" s="170"/>
      <c r="M12" s="170"/>
      <c r="N12" s="170"/>
      <c r="O12" s="167"/>
      <c r="P12" s="181"/>
      <c r="Q12" s="167"/>
      <c r="R12" s="170"/>
      <c r="S12" s="170"/>
      <c r="T12" s="167"/>
      <c r="U12" s="195"/>
      <c r="V12" s="199"/>
    </row>
    <row r="13" spans="1:22" s="93" customFormat="1" ht="25.5" hidden="1" customHeight="1">
      <c r="A13" s="146">
        <v>5</v>
      </c>
      <c r="B13" s="154" t="s">
        <v>27</v>
      </c>
      <c r="C13" s="149">
        <v>5</v>
      </c>
      <c r="D13" s="19">
        <v>1</v>
      </c>
      <c r="E13" s="19">
        <v>12</v>
      </c>
      <c r="F13" s="20">
        <v>12</v>
      </c>
      <c r="G13" s="167">
        <v>68</v>
      </c>
      <c r="H13" s="17">
        <v>7</v>
      </c>
      <c r="I13" s="17">
        <v>12</v>
      </c>
      <c r="J13" s="17">
        <v>84</v>
      </c>
      <c r="K13" s="149">
        <v>468</v>
      </c>
      <c r="L13" s="146">
        <v>464</v>
      </c>
      <c r="M13" s="169">
        <v>4</v>
      </c>
      <c r="N13" s="169"/>
      <c r="O13" s="167" t="s">
        <v>20</v>
      </c>
      <c r="P13" s="181" t="s">
        <v>21</v>
      </c>
      <c r="Q13" s="149">
        <v>850</v>
      </c>
      <c r="R13" s="146">
        <v>3177</v>
      </c>
      <c r="S13" s="146">
        <v>166</v>
      </c>
      <c r="T13" s="149">
        <v>1980</v>
      </c>
      <c r="U13" s="193">
        <v>6.7884615384615401</v>
      </c>
      <c r="V13" s="197"/>
    </row>
    <row r="14" spans="1:22" s="93" customFormat="1" ht="25.5" hidden="1" customHeight="1">
      <c r="A14" s="147"/>
      <c r="B14" s="154"/>
      <c r="C14" s="149"/>
      <c r="D14" s="163" t="s">
        <v>26</v>
      </c>
      <c r="E14" s="167">
        <v>14</v>
      </c>
      <c r="F14" s="171">
        <v>56</v>
      </c>
      <c r="G14" s="167"/>
      <c r="H14" s="17">
        <v>7</v>
      </c>
      <c r="I14" s="17">
        <v>48</v>
      </c>
      <c r="J14" s="17">
        <v>336</v>
      </c>
      <c r="K14" s="149"/>
      <c r="L14" s="147"/>
      <c r="M14" s="180"/>
      <c r="N14" s="180"/>
      <c r="O14" s="167"/>
      <c r="P14" s="181"/>
      <c r="Q14" s="149"/>
      <c r="R14" s="147"/>
      <c r="S14" s="147"/>
      <c r="T14" s="149"/>
      <c r="U14" s="194"/>
      <c r="V14" s="198"/>
    </row>
    <row r="15" spans="1:22" s="93" customFormat="1" ht="25.5" hidden="1" customHeight="1">
      <c r="A15" s="148"/>
      <c r="B15" s="154"/>
      <c r="C15" s="149"/>
      <c r="D15" s="163"/>
      <c r="E15" s="167"/>
      <c r="F15" s="171"/>
      <c r="G15" s="167"/>
      <c r="H15" s="17">
        <v>6</v>
      </c>
      <c r="I15" s="17">
        <v>8</v>
      </c>
      <c r="J15" s="17">
        <v>48</v>
      </c>
      <c r="K15" s="149"/>
      <c r="L15" s="148"/>
      <c r="M15" s="170"/>
      <c r="N15" s="170"/>
      <c r="O15" s="167"/>
      <c r="P15" s="181"/>
      <c r="Q15" s="149"/>
      <c r="R15" s="148"/>
      <c r="S15" s="148"/>
      <c r="T15" s="149"/>
      <c r="U15" s="195"/>
      <c r="V15" s="199"/>
    </row>
    <row r="16" spans="1:22" s="93" customFormat="1" ht="25.5" hidden="1" customHeight="1">
      <c r="A16" s="146">
        <v>6</v>
      </c>
      <c r="B16" s="154" t="s">
        <v>28</v>
      </c>
      <c r="C16" s="149">
        <v>6</v>
      </c>
      <c r="D16" s="23">
        <v>1</v>
      </c>
      <c r="E16" s="19">
        <v>18</v>
      </c>
      <c r="F16" s="20">
        <v>18</v>
      </c>
      <c r="G16" s="149">
        <v>128</v>
      </c>
      <c r="H16" s="23">
        <v>4</v>
      </c>
      <c r="I16" s="23">
        <v>18</v>
      </c>
      <c r="J16" s="23">
        <v>72</v>
      </c>
      <c r="K16" s="149">
        <v>512</v>
      </c>
      <c r="L16" s="146">
        <v>459</v>
      </c>
      <c r="M16" s="169">
        <v>53</v>
      </c>
      <c r="N16" s="169"/>
      <c r="O16" s="149" t="s">
        <v>29</v>
      </c>
      <c r="P16" s="181" t="s">
        <v>21</v>
      </c>
      <c r="Q16" s="167">
        <v>1250</v>
      </c>
      <c r="R16" s="149">
        <v>6248</v>
      </c>
      <c r="S16" s="149">
        <v>481</v>
      </c>
      <c r="T16" s="149">
        <v>2001</v>
      </c>
      <c r="U16" s="193">
        <v>12.203125</v>
      </c>
      <c r="V16" s="197"/>
    </row>
    <row r="17" spans="1:22" s="93" customFormat="1" ht="25.5" hidden="1" customHeight="1">
      <c r="A17" s="147"/>
      <c r="B17" s="154"/>
      <c r="C17" s="149"/>
      <c r="D17" s="163" t="s">
        <v>22</v>
      </c>
      <c r="E17" s="149">
        <v>22</v>
      </c>
      <c r="F17" s="172">
        <v>110</v>
      </c>
      <c r="G17" s="149"/>
      <c r="H17" s="149">
        <v>4</v>
      </c>
      <c r="I17" s="149">
        <v>110</v>
      </c>
      <c r="J17" s="149">
        <v>440</v>
      </c>
      <c r="K17" s="149"/>
      <c r="L17" s="147"/>
      <c r="M17" s="180"/>
      <c r="N17" s="180"/>
      <c r="O17" s="149"/>
      <c r="P17" s="181"/>
      <c r="Q17" s="167"/>
      <c r="R17" s="149"/>
      <c r="S17" s="149"/>
      <c r="T17" s="149"/>
      <c r="U17" s="194"/>
      <c r="V17" s="198"/>
    </row>
    <row r="18" spans="1:22" s="93" customFormat="1" ht="25.5" hidden="1" customHeight="1">
      <c r="A18" s="148"/>
      <c r="B18" s="154"/>
      <c r="C18" s="149"/>
      <c r="D18" s="163"/>
      <c r="E18" s="149"/>
      <c r="F18" s="172"/>
      <c r="G18" s="149"/>
      <c r="H18" s="149"/>
      <c r="I18" s="149"/>
      <c r="J18" s="149"/>
      <c r="K18" s="149"/>
      <c r="L18" s="148"/>
      <c r="M18" s="180"/>
      <c r="N18" s="180"/>
      <c r="O18" s="149"/>
      <c r="P18" s="181"/>
      <c r="Q18" s="167"/>
      <c r="R18" s="149"/>
      <c r="S18" s="149"/>
      <c r="T18" s="149"/>
      <c r="U18" s="195"/>
      <c r="V18" s="199"/>
    </row>
    <row r="19" spans="1:22" s="93" customFormat="1" ht="25.5" customHeight="1">
      <c r="A19" s="146">
        <v>7</v>
      </c>
      <c r="B19" s="151" t="s">
        <v>30</v>
      </c>
      <c r="C19" s="149">
        <v>5</v>
      </c>
      <c r="D19" s="19">
        <v>1</v>
      </c>
      <c r="E19" s="19">
        <v>12</v>
      </c>
      <c r="F19" s="20">
        <v>12</v>
      </c>
      <c r="G19" s="167">
        <v>67</v>
      </c>
      <c r="H19" s="17">
        <v>6</v>
      </c>
      <c r="I19" s="17">
        <v>12</v>
      </c>
      <c r="J19" s="17">
        <f t="shared" ref="J19:J25" si="0">H19*I19</f>
        <v>72</v>
      </c>
      <c r="K19" s="149">
        <f>J19+J20+J21</f>
        <v>402</v>
      </c>
      <c r="L19" s="146">
        <v>395</v>
      </c>
      <c r="M19" s="169">
        <v>7</v>
      </c>
      <c r="N19" s="169"/>
      <c r="O19" s="149" t="s">
        <v>29</v>
      </c>
      <c r="P19" s="181" t="s">
        <v>21</v>
      </c>
      <c r="Q19" s="167">
        <v>700</v>
      </c>
      <c r="R19" s="149">
        <v>3177</v>
      </c>
      <c r="S19" s="149">
        <v>175</v>
      </c>
      <c r="T19" s="149">
        <v>1980</v>
      </c>
      <c r="U19" s="193">
        <f>R19/K19</f>
        <v>7.9029850746268702</v>
      </c>
      <c r="V19" s="200" t="s">
        <v>31</v>
      </c>
    </row>
    <row r="20" spans="1:22" s="93" customFormat="1" ht="25.5" customHeight="1">
      <c r="A20" s="147"/>
      <c r="B20" s="151"/>
      <c r="C20" s="149"/>
      <c r="D20" s="23">
        <v>2</v>
      </c>
      <c r="E20" s="23">
        <v>13</v>
      </c>
      <c r="F20" s="23">
        <v>13</v>
      </c>
      <c r="G20" s="167"/>
      <c r="H20" s="17">
        <v>6</v>
      </c>
      <c r="I20" s="17">
        <v>13</v>
      </c>
      <c r="J20" s="17">
        <f t="shared" si="0"/>
        <v>78</v>
      </c>
      <c r="K20" s="149"/>
      <c r="L20" s="147"/>
      <c r="M20" s="180"/>
      <c r="N20" s="180"/>
      <c r="O20" s="149"/>
      <c r="P20" s="181"/>
      <c r="Q20" s="167"/>
      <c r="R20" s="149"/>
      <c r="S20" s="149"/>
      <c r="T20" s="149"/>
      <c r="U20" s="194"/>
      <c r="V20" s="201"/>
    </row>
    <row r="21" spans="1:22" s="93" customFormat="1" ht="25.5" customHeight="1">
      <c r="A21" s="148"/>
      <c r="B21" s="151"/>
      <c r="C21" s="149"/>
      <c r="D21" s="18" t="s">
        <v>32</v>
      </c>
      <c r="E21" s="19">
        <v>14</v>
      </c>
      <c r="F21" s="20">
        <v>42</v>
      </c>
      <c r="G21" s="167"/>
      <c r="H21" s="17">
        <v>6</v>
      </c>
      <c r="I21" s="17">
        <v>42</v>
      </c>
      <c r="J21" s="17">
        <f t="shared" si="0"/>
        <v>252</v>
      </c>
      <c r="K21" s="149"/>
      <c r="L21" s="148"/>
      <c r="M21" s="170"/>
      <c r="N21" s="170"/>
      <c r="O21" s="149"/>
      <c r="P21" s="181"/>
      <c r="Q21" s="167"/>
      <c r="R21" s="149"/>
      <c r="S21" s="149"/>
      <c r="T21" s="149"/>
      <c r="U21" s="195"/>
      <c r="V21" s="202"/>
    </row>
    <row r="22" spans="1:22" s="93" customFormat="1" ht="25.5" customHeight="1">
      <c r="A22" s="146">
        <v>8</v>
      </c>
      <c r="B22" s="151" t="s">
        <v>33</v>
      </c>
      <c r="C22" s="149">
        <v>5</v>
      </c>
      <c r="D22" s="19">
        <v>1</v>
      </c>
      <c r="E22" s="19">
        <v>12</v>
      </c>
      <c r="F22" s="20">
        <v>12</v>
      </c>
      <c r="G22" s="167">
        <v>68</v>
      </c>
      <c r="H22" s="17">
        <v>6</v>
      </c>
      <c r="I22" s="17">
        <v>12</v>
      </c>
      <c r="J22" s="17">
        <f t="shared" si="0"/>
        <v>72</v>
      </c>
      <c r="K22" s="149">
        <f>J22+J23</f>
        <v>408</v>
      </c>
      <c r="L22" s="146">
        <v>398</v>
      </c>
      <c r="M22" s="169">
        <v>10</v>
      </c>
      <c r="N22" s="169"/>
      <c r="O22" s="149" t="s">
        <v>29</v>
      </c>
      <c r="P22" s="181" t="s">
        <v>21</v>
      </c>
      <c r="Q22" s="167">
        <v>700</v>
      </c>
      <c r="R22" s="149">
        <v>3177</v>
      </c>
      <c r="S22" s="149">
        <v>175</v>
      </c>
      <c r="T22" s="149">
        <v>1980</v>
      </c>
      <c r="U22" s="193">
        <f>R22/K22</f>
        <v>7.7867647058823497</v>
      </c>
      <c r="V22" s="200" t="s">
        <v>31</v>
      </c>
    </row>
    <row r="23" spans="1:22" s="93" customFormat="1" ht="25.5" customHeight="1">
      <c r="A23" s="147"/>
      <c r="B23" s="151"/>
      <c r="C23" s="149"/>
      <c r="D23" s="27" t="s">
        <v>26</v>
      </c>
      <c r="E23" s="40">
        <v>14</v>
      </c>
      <c r="F23" s="122">
        <v>56</v>
      </c>
      <c r="G23" s="167"/>
      <c r="H23" s="17">
        <v>6</v>
      </c>
      <c r="I23" s="17">
        <v>56</v>
      </c>
      <c r="J23" s="17">
        <f t="shared" si="0"/>
        <v>336</v>
      </c>
      <c r="K23" s="149"/>
      <c r="L23" s="147"/>
      <c r="M23" s="180"/>
      <c r="N23" s="180"/>
      <c r="O23" s="149"/>
      <c r="P23" s="181"/>
      <c r="Q23" s="167"/>
      <c r="R23" s="149"/>
      <c r="S23" s="149"/>
      <c r="T23" s="149"/>
      <c r="U23" s="194"/>
      <c r="V23" s="201"/>
    </row>
    <row r="24" spans="1:22" s="93" customFormat="1" ht="25.5" customHeight="1">
      <c r="A24" s="146">
        <v>9</v>
      </c>
      <c r="B24" s="151" t="s">
        <v>34</v>
      </c>
      <c r="C24" s="149">
        <v>5</v>
      </c>
      <c r="D24" s="19">
        <v>1</v>
      </c>
      <c r="E24" s="19">
        <v>12</v>
      </c>
      <c r="F24" s="20">
        <v>12</v>
      </c>
      <c r="G24" s="167">
        <v>68</v>
      </c>
      <c r="H24" s="17">
        <v>6</v>
      </c>
      <c r="I24" s="17">
        <v>12</v>
      </c>
      <c r="J24" s="17">
        <f t="shared" si="0"/>
        <v>72</v>
      </c>
      <c r="K24" s="149">
        <f>J24+J25</f>
        <v>408</v>
      </c>
      <c r="L24" s="146">
        <v>390</v>
      </c>
      <c r="M24" s="169">
        <v>18</v>
      </c>
      <c r="N24" s="169"/>
      <c r="O24" s="149" t="s">
        <v>29</v>
      </c>
      <c r="P24" s="181" t="s">
        <v>21</v>
      </c>
      <c r="Q24" s="167">
        <v>700</v>
      </c>
      <c r="R24" s="149">
        <v>3177</v>
      </c>
      <c r="S24" s="149">
        <v>175</v>
      </c>
      <c r="T24" s="149">
        <v>1980</v>
      </c>
      <c r="U24" s="193">
        <f>R24/K24</f>
        <v>7.7867647058823497</v>
      </c>
      <c r="V24" s="200" t="s">
        <v>31</v>
      </c>
    </row>
    <row r="25" spans="1:22" s="93" customFormat="1" ht="25.5" customHeight="1">
      <c r="A25" s="147"/>
      <c r="B25" s="151"/>
      <c r="C25" s="149"/>
      <c r="D25" s="18" t="s">
        <v>26</v>
      </c>
      <c r="E25" s="19">
        <v>14</v>
      </c>
      <c r="F25" s="20">
        <v>56</v>
      </c>
      <c r="G25" s="167"/>
      <c r="H25" s="17">
        <v>6</v>
      </c>
      <c r="I25" s="17">
        <v>56</v>
      </c>
      <c r="J25" s="17">
        <f t="shared" si="0"/>
        <v>336</v>
      </c>
      <c r="K25" s="149"/>
      <c r="L25" s="147"/>
      <c r="M25" s="180"/>
      <c r="N25" s="180"/>
      <c r="O25" s="149"/>
      <c r="P25" s="181"/>
      <c r="Q25" s="167"/>
      <c r="R25" s="149"/>
      <c r="S25" s="149"/>
      <c r="T25" s="149"/>
      <c r="U25" s="194"/>
      <c r="V25" s="201"/>
    </row>
    <row r="26" spans="1:22" s="93" customFormat="1" ht="25.5" customHeight="1">
      <c r="A26" s="146">
        <v>10</v>
      </c>
      <c r="B26" s="151" t="s">
        <v>35</v>
      </c>
      <c r="C26" s="149">
        <v>6</v>
      </c>
      <c r="D26" s="19">
        <v>1</v>
      </c>
      <c r="E26" s="19">
        <v>12</v>
      </c>
      <c r="F26" s="20">
        <v>12</v>
      </c>
      <c r="G26" s="167">
        <v>82</v>
      </c>
      <c r="H26" s="17">
        <v>8</v>
      </c>
      <c r="I26" s="17">
        <v>12</v>
      </c>
      <c r="J26" s="17">
        <v>96</v>
      </c>
      <c r="K26" s="149">
        <v>636</v>
      </c>
      <c r="L26" s="146">
        <v>622</v>
      </c>
      <c r="M26" s="169">
        <v>14</v>
      </c>
      <c r="N26" s="169"/>
      <c r="O26" s="149" t="s">
        <v>29</v>
      </c>
      <c r="P26" s="181" t="s">
        <v>21</v>
      </c>
      <c r="Q26" s="167">
        <v>700</v>
      </c>
      <c r="R26" s="149">
        <v>4222</v>
      </c>
      <c r="S26" s="149">
        <v>231</v>
      </c>
      <c r="T26" s="149">
        <v>1983</v>
      </c>
      <c r="U26" s="193">
        <v>6.6383647798742098</v>
      </c>
      <c r="V26" s="197"/>
    </row>
    <row r="27" spans="1:22" s="93" customFormat="1" ht="25.5" customHeight="1">
      <c r="A27" s="147"/>
      <c r="B27" s="151"/>
      <c r="C27" s="149"/>
      <c r="D27" s="164" t="s">
        <v>22</v>
      </c>
      <c r="E27" s="169">
        <v>14</v>
      </c>
      <c r="F27" s="173">
        <v>70</v>
      </c>
      <c r="G27" s="167"/>
      <c r="H27" s="17">
        <v>8</v>
      </c>
      <c r="I27" s="17">
        <v>60</v>
      </c>
      <c r="J27" s="17">
        <v>480</v>
      </c>
      <c r="K27" s="149"/>
      <c r="L27" s="147"/>
      <c r="M27" s="180"/>
      <c r="N27" s="180"/>
      <c r="O27" s="149"/>
      <c r="P27" s="181"/>
      <c r="Q27" s="167"/>
      <c r="R27" s="149"/>
      <c r="S27" s="149"/>
      <c r="T27" s="149"/>
      <c r="U27" s="194"/>
      <c r="V27" s="198"/>
    </row>
    <row r="28" spans="1:22" s="93" customFormat="1" ht="25.5" customHeight="1">
      <c r="A28" s="148"/>
      <c r="B28" s="151"/>
      <c r="C28" s="149"/>
      <c r="D28" s="165"/>
      <c r="E28" s="170"/>
      <c r="F28" s="174"/>
      <c r="G28" s="167"/>
      <c r="H28" s="17">
        <v>6</v>
      </c>
      <c r="I28" s="17">
        <v>10</v>
      </c>
      <c r="J28" s="17">
        <v>60</v>
      </c>
      <c r="K28" s="149"/>
      <c r="L28" s="148"/>
      <c r="M28" s="170"/>
      <c r="N28" s="170"/>
      <c r="O28" s="149"/>
      <c r="P28" s="181"/>
      <c r="Q28" s="167"/>
      <c r="R28" s="149"/>
      <c r="S28" s="149"/>
      <c r="T28" s="149"/>
      <c r="U28" s="195"/>
      <c r="V28" s="199"/>
    </row>
    <row r="29" spans="1:22" s="93" customFormat="1" ht="25.5" customHeight="1">
      <c r="A29" s="146">
        <v>11</v>
      </c>
      <c r="B29" s="151" t="s">
        <v>36</v>
      </c>
      <c r="C29" s="149">
        <v>6</v>
      </c>
      <c r="D29" s="19">
        <v>1</v>
      </c>
      <c r="E29" s="19">
        <v>12</v>
      </c>
      <c r="F29" s="20">
        <v>12</v>
      </c>
      <c r="G29" s="167">
        <v>82</v>
      </c>
      <c r="H29" s="17">
        <v>8</v>
      </c>
      <c r="I29" s="17">
        <v>12</v>
      </c>
      <c r="J29" s="17">
        <v>96</v>
      </c>
      <c r="K29" s="149">
        <v>636</v>
      </c>
      <c r="L29" s="146">
        <v>629</v>
      </c>
      <c r="M29" s="169">
        <v>7</v>
      </c>
      <c r="N29" s="169"/>
      <c r="O29" s="149" t="s">
        <v>29</v>
      </c>
      <c r="P29" s="181" t="s">
        <v>21</v>
      </c>
      <c r="Q29" s="167">
        <v>700</v>
      </c>
      <c r="R29" s="149">
        <v>4222</v>
      </c>
      <c r="S29" s="149">
        <v>220</v>
      </c>
      <c r="T29" s="149">
        <v>1985</v>
      </c>
      <c r="U29" s="193">
        <v>6.6383647798742098</v>
      </c>
      <c r="V29" s="197"/>
    </row>
    <row r="30" spans="1:22" s="93" customFormat="1" ht="25.5" customHeight="1">
      <c r="A30" s="147"/>
      <c r="B30" s="151"/>
      <c r="C30" s="149"/>
      <c r="D30" s="163" t="s">
        <v>22</v>
      </c>
      <c r="E30" s="167">
        <v>14</v>
      </c>
      <c r="F30" s="171">
        <v>70</v>
      </c>
      <c r="G30" s="167"/>
      <c r="H30" s="17">
        <v>8</v>
      </c>
      <c r="I30" s="17">
        <v>60</v>
      </c>
      <c r="J30" s="17">
        <v>480</v>
      </c>
      <c r="K30" s="149"/>
      <c r="L30" s="147"/>
      <c r="M30" s="180"/>
      <c r="N30" s="180"/>
      <c r="O30" s="149"/>
      <c r="P30" s="181"/>
      <c r="Q30" s="167"/>
      <c r="R30" s="149"/>
      <c r="S30" s="149"/>
      <c r="T30" s="149"/>
      <c r="U30" s="194"/>
      <c r="V30" s="198"/>
    </row>
    <row r="31" spans="1:22" s="93" customFormat="1" ht="25.5" customHeight="1">
      <c r="A31" s="148"/>
      <c r="B31" s="151"/>
      <c r="C31" s="149"/>
      <c r="D31" s="163"/>
      <c r="E31" s="167"/>
      <c r="F31" s="171"/>
      <c r="G31" s="167"/>
      <c r="H31" s="17">
        <v>6</v>
      </c>
      <c r="I31" s="17">
        <v>10</v>
      </c>
      <c r="J31" s="17">
        <v>60</v>
      </c>
      <c r="K31" s="149"/>
      <c r="L31" s="148"/>
      <c r="M31" s="170"/>
      <c r="N31" s="170"/>
      <c r="O31" s="149"/>
      <c r="P31" s="181"/>
      <c r="Q31" s="167"/>
      <c r="R31" s="149"/>
      <c r="S31" s="149"/>
      <c r="T31" s="149"/>
      <c r="U31" s="195"/>
      <c r="V31" s="199"/>
    </row>
    <row r="32" spans="1:22" s="93" customFormat="1" ht="25.5" customHeight="1">
      <c r="A32" s="146">
        <v>12</v>
      </c>
      <c r="B32" s="151" t="s">
        <v>37</v>
      </c>
      <c r="C32" s="149">
        <v>6</v>
      </c>
      <c r="D32" s="19">
        <v>1</v>
      </c>
      <c r="E32" s="19">
        <v>12</v>
      </c>
      <c r="F32" s="20">
        <v>12</v>
      </c>
      <c r="G32" s="167">
        <v>82</v>
      </c>
      <c r="H32" s="17">
        <v>8</v>
      </c>
      <c r="I32" s="17">
        <v>12</v>
      </c>
      <c r="J32" s="17">
        <v>96</v>
      </c>
      <c r="K32" s="149">
        <v>636</v>
      </c>
      <c r="L32" s="146">
        <v>614</v>
      </c>
      <c r="M32" s="169">
        <v>22</v>
      </c>
      <c r="N32" s="169"/>
      <c r="O32" s="149" t="s">
        <v>29</v>
      </c>
      <c r="P32" s="181" t="s">
        <v>21</v>
      </c>
      <c r="Q32" s="167">
        <v>700</v>
      </c>
      <c r="R32" s="149">
        <v>4226</v>
      </c>
      <c r="S32" s="149">
        <v>234</v>
      </c>
      <c r="T32" s="149">
        <v>1986</v>
      </c>
      <c r="U32" s="193">
        <v>6.6446540880503102</v>
      </c>
      <c r="V32" s="197"/>
    </row>
    <row r="33" spans="1:22" s="93" customFormat="1" ht="25.5" customHeight="1">
      <c r="A33" s="147"/>
      <c r="B33" s="151"/>
      <c r="C33" s="149"/>
      <c r="D33" s="163" t="s">
        <v>22</v>
      </c>
      <c r="E33" s="167">
        <v>14</v>
      </c>
      <c r="F33" s="171">
        <v>70</v>
      </c>
      <c r="G33" s="167"/>
      <c r="H33" s="17">
        <v>8</v>
      </c>
      <c r="I33" s="17">
        <v>60</v>
      </c>
      <c r="J33" s="17">
        <v>480</v>
      </c>
      <c r="K33" s="149"/>
      <c r="L33" s="147"/>
      <c r="M33" s="180"/>
      <c r="N33" s="180"/>
      <c r="O33" s="149"/>
      <c r="P33" s="181"/>
      <c r="Q33" s="167"/>
      <c r="R33" s="149"/>
      <c r="S33" s="149"/>
      <c r="T33" s="149"/>
      <c r="U33" s="194"/>
      <c r="V33" s="198"/>
    </row>
    <row r="34" spans="1:22" s="93" customFormat="1" ht="25.5" customHeight="1">
      <c r="A34" s="148"/>
      <c r="B34" s="151"/>
      <c r="C34" s="149"/>
      <c r="D34" s="163"/>
      <c r="E34" s="167"/>
      <c r="F34" s="171"/>
      <c r="G34" s="167"/>
      <c r="H34" s="17">
        <v>6</v>
      </c>
      <c r="I34" s="17">
        <v>10</v>
      </c>
      <c r="J34" s="17">
        <v>60</v>
      </c>
      <c r="K34" s="149"/>
      <c r="L34" s="148"/>
      <c r="M34" s="170"/>
      <c r="N34" s="170"/>
      <c r="O34" s="149"/>
      <c r="P34" s="181"/>
      <c r="Q34" s="167"/>
      <c r="R34" s="149"/>
      <c r="S34" s="149"/>
      <c r="T34" s="149"/>
      <c r="U34" s="195"/>
      <c r="V34" s="199"/>
    </row>
    <row r="35" spans="1:22" s="93" customFormat="1" ht="25.5" customHeight="1">
      <c r="A35" s="146">
        <v>13</v>
      </c>
      <c r="B35" s="151" t="s">
        <v>38</v>
      </c>
      <c r="C35" s="149">
        <v>6</v>
      </c>
      <c r="D35" s="19">
        <v>1</v>
      </c>
      <c r="E35" s="23">
        <v>7</v>
      </c>
      <c r="F35" s="24">
        <v>7</v>
      </c>
      <c r="G35" s="149">
        <v>47</v>
      </c>
      <c r="H35" s="23">
        <v>4</v>
      </c>
      <c r="I35" s="23">
        <v>7</v>
      </c>
      <c r="J35" s="23">
        <v>28</v>
      </c>
      <c r="K35" s="149">
        <v>188</v>
      </c>
      <c r="L35" s="146">
        <v>186</v>
      </c>
      <c r="M35" s="169">
        <v>2</v>
      </c>
      <c r="N35" s="169"/>
      <c r="O35" s="149" t="s">
        <v>29</v>
      </c>
      <c r="P35" s="181" t="s">
        <v>21</v>
      </c>
      <c r="Q35" s="167">
        <v>450</v>
      </c>
      <c r="R35" s="149">
        <v>2997</v>
      </c>
      <c r="S35" s="146">
        <v>63</v>
      </c>
      <c r="T35" s="149">
        <v>1988</v>
      </c>
      <c r="U35" s="193">
        <v>5.3</v>
      </c>
      <c r="V35" s="197"/>
    </row>
    <row r="36" spans="1:22" s="93" customFormat="1" ht="25.5" customHeight="1">
      <c r="A36" s="147"/>
      <c r="B36" s="151"/>
      <c r="C36" s="149"/>
      <c r="D36" s="18" t="s">
        <v>22</v>
      </c>
      <c r="E36" s="23">
        <v>8</v>
      </c>
      <c r="F36" s="24">
        <v>40</v>
      </c>
      <c r="G36" s="149"/>
      <c r="H36" s="23">
        <v>4</v>
      </c>
      <c r="I36" s="23">
        <v>40</v>
      </c>
      <c r="J36" s="23">
        <v>160</v>
      </c>
      <c r="K36" s="149"/>
      <c r="L36" s="147"/>
      <c r="M36" s="180"/>
      <c r="N36" s="180"/>
      <c r="O36" s="149"/>
      <c r="P36" s="181"/>
      <c r="Q36" s="167"/>
      <c r="R36" s="149"/>
      <c r="S36" s="147"/>
      <c r="T36" s="149"/>
      <c r="U36" s="194"/>
      <c r="V36" s="198"/>
    </row>
    <row r="37" spans="1:22" s="93" customFormat="1" ht="25.5" customHeight="1">
      <c r="A37" s="146">
        <v>14</v>
      </c>
      <c r="B37" s="151" t="s">
        <v>39</v>
      </c>
      <c r="C37" s="149">
        <v>6</v>
      </c>
      <c r="D37" s="23">
        <v>1</v>
      </c>
      <c r="E37" s="23">
        <v>14</v>
      </c>
      <c r="F37" s="24">
        <v>14</v>
      </c>
      <c r="G37" s="149">
        <v>94</v>
      </c>
      <c r="H37" s="23">
        <v>4</v>
      </c>
      <c r="I37" s="23">
        <v>14</v>
      </c>
      <c r="J37" s="23">
        <v>56</v>
      </c>
      <c r="K37" s="149">
        <v>376</v>
      </c>
      <c r="L37" s="146">
        <v>347</v>
      </c>
      <c r="M37" s="169">
        <v>29</v>
      </c>
      <c r="N37" s="169"/>
      <c r="O37" s="149" t="s">
        <v>29</v>
      </c>
      <c r="P37" s="181" t="s">
        <v>21</v>
      </c>
      <c r="Q37" s="167">
        <v>450</v>
      </c>
      <c r="R37" s="149"/>
      <c r="S37" s="147"/>
      <c r="T37" s="149"/>
      <c r="U37" s="194"/>
      <c r="V37" s="198"/>
    </row>
    <row r="38" spans="1:22" s="93" customFormat="1" ht="25.5" customHeight="1">
      <c r="A38" s="147"/>
      <c r="B38" s="151"/>
      <c r="C38" s="149"/>
      <c r="D38" s="18" t="s">
        <v>22</v>
      </c>
      <c r="E38" s="23">
        <v>16</v>
      </c>
      <c r="F38" s="24">
        <v>80</v>
      </c>
      <c r="G38" s="149"/>
      <c r="H38" s="23">
        <v>4</v>
      </c>
      <c r="I38" s="23">
        <v>80</v>
      </c>
      <c r="J38" s="23">
        <v>320</v>
      </c>
      <c r="K38" s="149"/>
      <c r="L38" s="147"/>
      <c r="M38" s="180"/>
      <c r="N38" s="180"/>
      <c r="O38" s="149"/>
      <c r="P38" s="181"/>
      <c r="Q38" s="167"/>
      <c r="R38" s="149"/>
      <c r="S38" s="147"/>
      <c r="T38" s="149"/>
      <c r="U38" s="194"/>
      <c r="V38" s="198"/>
    </row>
    <row r="39" spans="1:22" s="93" customFormat="1" ht="25.5" customHeight="1">
      <c r="A39" s="146">
        <v>15</v>
      </c>
      <c r="B39" s="151" t="s">
        <v>40</v>
      </c>
      <c r="C39" s="149">
        <v>6</v>
      </c>
      <c r="D39" s="23">
        <v>1</v>
      </c>
      <c r="E39" s="23">
        <v>9</v>
      </c>
      <c r="F39" s="24">
        <v>9</v>
      </c>
      <c r="G39" s="149">
        <v>74</v>
      </c>
      <c r="H39" s="23">
        <v>6</v>
      </c>
      <c r="I39" s="23">
        <v>9</v>
      </c>
      <c r="J39" s="23">
        <f>H39*I39</f>
        <v>54</v>
      </c>
      <c r="K39" s="149">
        <f>J39+J40</f>
        <v>444</v>
      </c>
      <c r="L39" s="146">
        <v>435</v>
      </c>
      <c r="M39" s="169">
        <v>9</v>
      </c>
      <c r="N39" s="169"/>
      <c r="O39" s="149" t="s">
        <v>29</v>
      </c>
      <c r="P39" s="181" t="s">
        <v>21</v>
      </c>
      <c r="Q39" s="167">
        <v>800</v>
      </c>
      <c r="R39" s="149">
        <v>3671</v>
      </c>
      <c r="S39" s="149">
        <v>301</v>
      </c>
      <c r="T39" s="149">
        <v>2000</v>
      </c>
      <c r="U39" s="193">
        <f>R39/K39</f>
        <v>8.2680180180180205</v>
      </c>
      <c r="V39" s="200" t="s">
        <v>31</v>
      </c>
    </row>
    <row r="40" spans="1:22" s="93" customFormat="1" ht="25.5" customHeight="1">
      <c r="A40" s="147"/>
      <c r="B40" s="151"/>
      <c r="C40" s="149"/>
      <c r="D40" s="18" t="s">
        <v>22</v>
      </c>
      <c r="E40" s="23">
        <v>13</v>
      </c>
      <c r="F40" s="24">
        <v>65</v>
      </c>
      <c r="G40" s="149"/>
      <c r="H40" s="23">
        <v>6</v>
      </c>
      <c r="I40" s="23">
        <v>65</v>
      </c>
      <c r="J40" s="23">
        <f>H40*I40</f>
        <v>390</v>
      </c>
      <c r="K40" s="149"/>
      <c r="L40" s="147"/>
      <c r="M40" s="180"/>
      <c r="N40" s="180"/>
      <c r="O40" s="149"/>
      <c r="P40" s="181"/>
      <c r="Q40" s="167"/>
      <c r="R40" s="149"/>
      <c r="S40" s="149"/>
      <c r="T40" s="149"/>
      <c r="U40" s="194"/>
      <c r="V40" s="201"/>
    </row>
    <row r="41" spans="1:22" s="93" customFormat="1" ht="25.5" customHeight="1">
      <c r="A41" s="149">
        <v>16</v>
      </c>
      <c r="B41" s="151" t="s">
        <v>41</v>
      </c>
      <c r="C41" s="149">
        <v>6</v>
      </c>
      <c r="D41" s="149">
        <v>1</v>
      </c>
      <c r="E41" s="149">
        <v>9</v>
      </c>
      <c r="F41" s="172">
        <f>E41*D41</f>
        <v>9</v>
      </c>
      <c r="G41" s="167">
        <v>79</v>
      </c>
      <c r="H41" s="23">
        <v>2</v>
      </c>
      <c r="I41" s="23">
        <v>8</v>
      </c>
      <c r="J41" s="23">
        <f t="shared" ref="J41:J60" si="1">I41*H41</f>
        <v>16</v>
      </c>
      <c r="K41" s="167">
        <v>164</v>
      </c>
      <c r="L41" s="169">
        <v>160</v>
      </c>
      <c r="M41" s="169">
        <f>K41-L41</f>
        <v>4</v>
      </c>
      <c r="N41" s="169">
        <v>0</v>
      </c>
      <c r="O41" s="167" t="s">
        <v>20</v>
      </c>
      <c r="P41" s="181" t="s">
        <v>42</v>
      </c>
      <c r="Q41" s="167">
        <v>1200</v>
      </c>
      <c r="R41" s="167">
        <v>2375</v>
      </c>
      <c r="S41" s="169">
        <v>180</v>
      </c>
      <c r="T41" s="167">
        <v>2003</v>
      </c>
      <c r="U41" s="193">
        <v>14.4817073170732</v>
      </c>
      <c r="V41" s="197"/>
    </row>
    <row r="42" spans="1:22" s="93" customFormat="1" ht="25.5" customHeight="1">
      <c r="A42" s="149"/>
      <c r="B42" s="151"/>
      <c r="C42" s="149"/>
      <c r="D42" s="149"/>
      <c r="E42" s="149"/>
      <c r="F42" s="172"/>
      <c r="G42" s="167"/>
      <c r="H42" s="23">
        <v>3</v>
      </c>
      <c r="I42" s="23">
        <v>1</v>
      </c>
      <c r="J42" s="23">
        <f t="shared" si="1"/>
        <v>3</v>
      </c>
      <c r="K42" s="167"/>
      <c r="L42" s="180"/>
      <c r="M42" s="180"/>
      <c r="N42" s="180"/>
      <c r="O42" s="167"/>
      <c r="P42" s="181"/>
      <c r="Q42" s="167"/>
      <c r="R42" s="167"/>
      <c r="S42" s="180"/>
      <c r="T42" s="167"/>
      <c r="U42" s="194"/>
      <c r="V42" s="198"/>
    </row>
    <row r="43" spans="1:22" s="93" customFormat="1" ht="25.5" customHeight="1">
      <c r="A43" s="149"/>
      <c r="B43" s="151"/>
      <c r="C43" s="149"/>
      <c r="D43" s="149" t="s">
        <v>43</v>
      </c>
      <c r="E43" s="149">
        <v>14</v>
      </c>
      <c r="F43" s="172">
        <v>70</v>
      </c>
      <c r="G43" s="167"/>
      <c r="H43" s="23">
        <v>2</v>
      </c>
      <c r="I43" s="23">
        <v>65</v>
      </c>
      <c r="J43" s="23">
        <f t="shared" si="1"/>
        <v>130</v>
      </c>
      <c r="K43" s="167"/>
      <c r="L43" s="180"/>
      <c r="M43" s="180"/>
      <c r="N43" s="180"/>
      <c r="O43" s="167"/>
      <c r="P43" s="181"/>
      <c r="Q43" s="167"/>
      <c r="R43" s="167"/>
      <c r="S43" s="180"/>
      <c r="T43" s="167"/>
      <c r="U43" s="194"/>
      <c r="V43" s="198"/>
    </row>
    <row r="44" spans="1:22" s="93" customFormat="1" ht="25.5" customHeight="1">
      <c r="A44" s="149"/>
      <c r="B44" s="151"/>
      <c r="C44" s="149"/>
      <c r="D44" s="149"/>
      <c r="E44" s="149"/>
      <c r="F44" s="172"/>
      <c r="G44" s="167"/>
      <c r="H44" s="23">
        <v>3</v>
      </c>
      <c r="I44" s="23">
        <v>5</v>
      </c>
      <c r="J44" s="23">
        <f t="shared" si="1"/>
        <v>15</v>
      </c>
      <c r="K44" s="167"/>
      <c r="L44" s="170"/>
      <c r="M44" s="170"/>
      <c r="N44" s="170"/>
      <c r="O44" s="167"/>
      <c r="P44" s="181"/>
      <c r="Q44" s="167"/>
      <c r="R44" s="167"/>
      <c r="S44" s="170"/>
      <c r="T44" s="167"/>
      <c r="U44" s="195"/>
      <c r="V44" s="199"/>
    </row>
    <row r="45" spans="1:22" s="93" customFormat="1" ht="25.5" customHeight="1">
      <c r="A45" s="149">
        <v>17</v>
      </c>
      <c r="B45" s="151" t="s">
        <v>44</v>
      </c>
      <c r="C45" s="149">
        <v>6</v>
      </c>
      <c r="D45" s="149">
        <v>1</v>
      </c>
      <c r="E45" s="149">
        <v>11</v>
      </c>
      <c r="F45" s="172">
        <f>E45*D45</f>
        <v>11</v>
      </c>
      <c r="G45" s="167">
        <v>91</v>
      </c>
      <c r="H45" s="23">
        <v>4</v>
      </c>
      <c r="I45" s="23">
        <v>10</v>
      </c>
      <c r="J45" s="23">
        <f t="shared" si="1"/>
        <v>40</v>
      </c>
      <c r="K45" s="167">
        <v>376</v>
      </c>
      <c r="L45" s="169">
        <v>113</v>
      </c>
      <c r="M45" s="169">
        <v>263</v>
      </c>
      <c r="N45" s="169"/>
      <c r="O45" s="149" t="s">
        <v>20</v>
      </c>
      <c r="P45" s="181" t="s">
        <v>21</v>
      </c>
      <c r="Q45" s="167">
        <v>1200</v>
      </c>
      <c r="R45" s="167">
        <v>2661</v>
      </c>
      <c r="S45" s="169">
        <v>202</v>
      </c>
      <c r="T45" s="167">
        <v>2003</v>
      </c>
      <c r="U45" s="193">
        <v>7.0771276595744697</v>
      </c>
      <c r="V45" s="200" t="s">
        <v>45</v>
      </c>
    </row>
    <row r="46" spans="1:22" s="93" customFormat="1" ht="25.5" customHeight="1">
      <c r="A46" s="149"/>
      <c r="B46" s="151"/>
      <c r="C46" s="149"/>
      <c r="D46" s="149"/>
      <c r="E46" s="149"/>
      <c r="F46" s="172"/>
      <c r="G46" s="167"/>
      <c r="H46" s="23">
        <v>6</v>
      </c>
      <c r="I46" s="23">
        <v>1</v>
      </c>
      <c r="J46" s="23">
        <f t="shared" si="1"/>
        <v>6</v>
      </c>
      <c r="K46" s="167"/>
      <c r="L46" s="180"/>
      <c r="M46" s="180"/>
      <c r="N46" s="180"/>
      <c r="O46" s="149"/>
      <c r="P46" s="181"/>
      <c r="Q46" s="167"/>
      <c r="R46" s="167"/>
      <c r="S46" s="180"/>
      <c r="T46" s="167"/>
      <c r="U46" s="194"/>
      <c r="V46" s="201"/>
    </row>
    <row r="47" spans="1:22" s="93" customFormat="1" ht="25.5" customHeight="1">
      <c r="A47" s="149"/>
      <c r="B47" s="151"/>
      <c r="C47" s="149"/>
      <c r="D47" s="149" t="s">
        <v>43</v>
      </c>
      <c r="E47" s="149">
        <v>16</v>
      </c>
      <c r="F47" s="172">
        <v>80</v>
      </c>
      <c r="G47" s="167"/>
      <c r="H47" s="23">
        <v>4</v>
      </c>
      <c r="I47" s="23">
        <v>75</v>
      </c>
      <c r="J47" s="23">
        <f t="shared" si="1"/>
        <v>300</v>
      </c>
      <c r="K47" s="167"/>
      <c r="L47" s="180"/>
      <c r="M47" s="180"/>
      <c r="N47" s="180"/>
      <c r="O47" s="149"/>
      <c r="P47" s="181"/>
      <c r="Q47" s="167"/>
      <c r="R47" s="167"/>
      <c r="S47" s="180"/>
      <c r="T47" s="167"/>
      <c r="U47" s="194"/>
      <c r="V47" s="201"/>
    </row>
    <row r="48" spans="1:22" s="93" customFormat="1" ht="25.5" customHeight="1">
      <c r="A48" s="149"/>
      <c r="B48" s="151"/>
      <c r="C48" s="149"/>
      <c r="D48" s="149"/>
      <c r="E48" s="149"/>
      <c r="F48" s="172"/>
      <c r="G48" s="167"/>
      <c r="H48" s="23">
        <v>6</v>
      </c>
      <c r="I48" s="23">
        <v>5</v>
      </c>
      <c r="J48" s="23">
        <f t="shared" si="1"/>
        <v>30</v>
      </c>
      <c r="K48" s="167"/>
      <c r="L48" s="170"/>
      <c r="M48" s="170"/>
      <c r="N48" s="170"/>
      <c r="O48" s="149"/>
      <c r="P48" s="181"/>
      <c r="Q48" s="167"/>
      <c r="R48" s="167"/>
      <c r="S48" s="170"/>
      <c r="T48" s="167"/>
      <c r="U48" s="195"/>
      <c r="V48" s="202"/>
    </row>
    <row r="49" spans="1:22" s="93" customFormat="1" ht="25.5" customHeight="1">
      <c r="A49" s="149">
        <v>18</v>
      </c>
      <c r="B49" s="151" t="s">
        <v>46</v>
      </c>
      <c r="C49" s="149">
        <v>6</v>
      </c>
      <c r="D49" s="149">
        <v>1</v>
      </c>
      <c r="E49" s="149">
        <v>9</v>
      </c>
      <c r="F49" s="172">
        <v>9</v>
      </c>
      <c r="G49" s="167">
        <v>79</v>
      </c>
      <c r="H49" s="23">
        <v>2</v>
      </c>
      <c r="I49" s="23">
        <v>8</v>
      </c>
      <c r="J49" s="23">
        <f t="shared" si="1"/>
        <v>16</v>
      </c>
      <c r="K49" s="167">
        <v>164</v>
      </c>
      <c r="L49" s="169">
        <v>162</v>
      </c>
      <c r="M49" s="169">
        <f>K49-L49</f>
        <v>2</v>
      </c>
      <c r="N49" s="169">
        <v>0</v>
      </c>
      <c r="O49" s="167" t="s">
        <v>20</v>
      </c>
      <c r="P49" s="181" t="s">
        <v>47</v>
      </c>
      <c r="Q49" s="167">
        <v>1200</v>
      </c>
      <c r="R49" s="167">
        <v>2375</v>
      </c>
      <c r="S49" s="169">
        <v>180</v>
      </c>
      <c r="T49" s="167">
        <v>2003</v>
      </c>
      <c r="U49" s="193">
        <v>14.4817073170732</v>
      </c>
      <c r="V49" s="197"/>
    </row>
    <row r="50" spans="1:22" s="93" customFormat="1" ht="25.5" customHeight="1">
      <c r="A50" s="149"/>
      <c r="B50" s="151"/>
      <c r="C50" s="149"/>
      <c r="D50" s="149"/>
      <c r="E50" s="149"/>
      <c r="F50" s="172"/>
      <c r="G50" s="167"/>
      <c r="H50" s="23">
        <v>3</v>
      </c>
      <c r="I50" s="23">
        <v>1</v>
      </c>
      <c r="J50" s="23">
        <f t="shared" si="1"/>
        <v>3</v>
      </c>
      <c r="K50" s="167"/>
      <c r="L50" s="180"/>
      <c r="M50" s="180"/>
      <c r="N50" s="180"/>
      <c r="O50" s="167"/>
      <c r="P50" s="181"/>
      <c r="Q50" s="167"/>
      <c r="R50" s="167"/>
      <c r="S50" s="180"/>
      <c r="T50" s="167"/>
      <c r="U50" s="194"/>
      <c r="V50" s="198"/>
    </row>
    <row r="51" spans="1:22" s="93" customFormat="1" ht="25.5" customHeight="1">
      <c r="A51" s="149"/>
      <c r="B51" s="151"/>
      <c r="C51" s="149"/>
      <c r="D51" s="149" t="s">
        <v>43</v>
      </c>
      <c r="E51" s="149">
        <v>14</v>
      </c>
      <c r="F51" s="172">
        <v>70</v>
      </c>
      <c r="G51" s="167"/>
      <c r="H51" s="23">
        <v>2</v>
      </c>
      <c r="I51" s="23">
        <v>65</v>
      </c>
      <c r="J51" s="23">
        <f t="shared" si="1"/>
        <v>130</v>
      </c>
      <c r="K51" s="167"/>
      <c r="L51" s="180"/>
      <c r="M51" s="180"/>
      <c r="N51" s="180"/>
      <c r="O51" s="167"/>
      <c r="P51" s="181"/>
      <c r="Q51" s="167"/>
      <c r="R51" s="167"/>
      <c r="S51" s="180"/>
      <c r="T51" s="167"/>
      <c r="U51" s="194"/>
      <c r="V51" s="198"/>
    </row>
    <row r="52" spans="1:22" s="93" customFormat="1" ht="25.5" customHeight="1">
      <c r="A52" s="149"/>
      <c r="B52" s="151"/>
      <c r="C52" s="149"/>
      <c r="D52" s="149"/>
      <c r="E52" s="149"/>
      <c r="F52" s="172"/>
      <c r="G52" s="167"/>
      <c r="H52" s="23">
        <v>3</v>
      </c>
      <c r="I52" s="23">
        <v>5</v>
      </c>
      <c r="J52" s="23">
        <f t="shared" si="1"/>
        <v>15</v>
      </c>
      <c r="K52" s="167"/>
      <c r="L52" s="170"/>
      <c r="M52" s="170"/>
      <c r="N52" s="170"/>
      <c r="O52" s="167"/>
      <c r="P52" s="181"/>
      <c r="Q52" s="167"/>
      <c r="R52" s="167"/>
      <c r="S52" s="170"/>
      <c r="T52" s="167"/>
      <c r="U52" s="195"/>
      <c r="V52" s="199"/>
    </row>
    <row r="53" spans="1:22" s="93" customFormat="1" ht="25.5" customHeight="1">
      <c r="A53" s="149">
        <v>19</v>
      </c>
      <c r="B53" s="151" t="s">
        <v>48</v>
      </c>
      <c r="C53" s="149">
        <v>6</v>
      </c>
      <c r="D53" s="149">
        <v>1</v>
      </c>
      <c r="E53" s="149">
        <v>10</v>
      </c>
      <c r="F53" s="172">
        <v>10</v>
      </c>
      <c r="G53" s="167">
        <v>90</v>
      </c>
      <c r="H53" s="23">
        <v>2</v>
      </c>
      <c r="I53" s="23">
        <v>9</v>
      </c>
      <c r="J53" s="23">
        <f t="shared" si="1"/>
        <v>18</v>
      </c>
      <c r="K53" s="167">
        <v>186</v>
      </c>
      <c r="L53" s="169">
        <v>178</v>
      </c>
      <c r="M53" s="169">
        <f>K53-L53</f>
        <v>8</v>
      </c>
      <c r="N53" s="169">
        <v>0</v>
      </c>
      <c r="O53" s="167" t="s">
        <v>20</v>
      </c>
      <c r="P53" s="181" t="s">
        <v>47</v>
      </c>
      <c r="Q53" s="167">
        <v>1200</v>
      </c>
      <c r="R53" s="167">
        <v>2661</v>
      </c>
      <c r="S53" s="169">
        <v>202</v>
      </c>
      <c r="T53" s="167">
        <v>2003</v>
      </c>
      <c r="U53" s="193">
        <v>14.306451612903199</v>
      </c>
      <c r="V53" s="197"/>
    </row>
    <row r="54" spans="1:22" s="93" customFormat="1" ht="25.5" customHeight="1">
      <c r="A54" s="149"/>
      <c r="B54" s="151"/>
      <c r="C54" s="149"/>
      <c r="D54" s="149"/>
      <c r="E54" s="149"/>
      <c r="F54" s="172"/>
      <c r="G54" s="167"/>
      <c r="H54" s="23">
        <v>3</v>
      </c>
      <c r="I54" s="23">
        <v>1</v>
      </c>
      <c r="J54" s="23">
        <f t="shared" si="1"/>
        <v>3</v>
      </c>
      <c r="K54" s="167"/>
      <c r="L54" s="180"/>
      <c r="M54" s="180"/>
      <c r="N54" s="180"/>
      <c r="O54" s="167"/>
      <c r="P54" s="181"/>
      <c r="Q54" s="167"/>
      <c r="R54" s="167"/>
      <c r="S54" s="180"/>
      <c r="T54" s="167"/>
      <c r="U54" s="194"/>
      <c r="V54" s="198"/>
    </row>
    <row r="55" spans="1:22" s="93" customFormat="1" ht="25.5" customHeight="1">
      <c r="A55" s="149"/>
      <c r="B55" s="151"/>
      <c r="C55" s="149"/>
      <c r="D55" s="149" t="s">
        <v>43</v>
      </c>
      <c r="E55" s="149">
        <v>16</v>
      </c>
      <c r="F55" s="172">
        <v>80</v>
      </c>
      <c r="G55" s="167"/>
      <c r="H55" s="23">
        <v>2</v>
      </c>
      <c r="I55" s="23">
        <v>75</v>
      </c>
      <c r="J55" s="23">
        <f t="shared" si="1"/>
        <v>150</v>
      </c>
      <c r="K55" s="167"/>
      <c r="L55" s="180"/>
      <c r="M55" s="180"/>
      <c r="N55" s="180"/>
      <c r="O55" s="167"/>
      <c r="P55" s="181"/>
      <c r="Q55" s="167"/>
      <c r="R55" s="167"/>
      <c r="S55" s="180"/>
      <c r="T55" s="167"/>
      <c r="U55" s="194"/>
      <c r="V55" s="198"/>
    </row>
    <row r="56" spans="1:22" s="93" customFormat="1" ht="25.5" customHeight="1">
      <c r="A56" s="149"/>
      <c r="B56" s="151"/>
      <c r="C56" s="149"/>
      <c r="D56" s="149"/>
      <c r="E56" s="149"/>
      <c r="F56" s="172"/>
      <c r="G56" s="167"/>
      <c r="H56" s="23">
        <v>3</v>
      </c>
      <c r="I56" s="23">
        <v>5</v>
      </c>
      <c r="J56" s="23">
        <f t="shared" si="1"/>
        <v>15</v>
      </c>
      <c r="K56" s="167"/>
      <c r="L56" s="170"/>
      <c r="M56" s="170"/>
      <c r="N56" s="170"/>
      <c r="O56" s="167"/>
      <c r="P56" s="181"/>
      <c r="Q56" s="167"/>
      <c r="R56" s="167"/>
      <c r="S56" s="170"/>
      <c r="T56" s="167"/>
      <c r="U56" s="195"/>
      <c r="V56" s="199"/>
    </row>
    <row r="57" spans="1:22" s="93" customFormat="1" ht="25.5" customHeight="1">
      <c r="A57" s="149">
        <v>20</v>
      </c>
      <c r="B57" s="151" t="s">
        <v>49</v>
      </c>
      <c r="C57" s="149">
        <v>6</v>
      </c>
      <c r="D57" s="149">
        <v>1</v>
      </c>
      <c r="E57" s="149">
        <v>11</v>
      </c>
      <c r="F57" s="172">
        <v>11</v>
      </c>
      <c r="G57" s="167">
        <v>91</v>
      </c>
      <c r="H57" s="23">
        <v>2</v>
      </c>
      <c r="I57" s="23">
        <v>10</v>
      </c>
      <c r="J57" s="23">
        <f t="shared" si="1"/>
        <v>20</v>
      </c>
      <c r="K57" s="167">
        <v>188</v>
      </c>
      <c r="L57" s="169">
        <v>183</v>
      </c>
      <c r="M57" s="169">
        <f>K57-L57</f>
        <v>5</v>
      </c>
      <c r="N57" s="169">
        <v>0</v>
      </c>
      <c r="O57" s="167" t="s">
        <v>20</v>
      </c>
      <c r="P57" s="181" t="s">
        <v>47</v>
      </c>
      <c r="Q57" s="167">
        <v>1200</v>
      </c>
      <c r="R57" s="167">
        <v>2661</v>
      </c>
      <c r="S57" s="169">
        <v>202</v>
      </c>
      <c r="T57" s="167">
        <v>2003</v>
      </c>
      <c r="U57" s="193">
        <v>14.1542553191489</v>
      </c>
      <c r="V57" s="197"/>
    </row>
    <row r="58" spans="1:22" s="93" customFormat="1" ht="25.5" customHeight="1">
      <c r="A58" s="149"/>
      <c r="B58" s="151"/>
      <c r="C58" s="149"/>
      <c r="D58" s="149"/>
      <c r="E58" s="149"/>
      <c r="F58" s="172"/>
      <c r="G58" s="167"/>
      <c r="H58" s="23">
        <v>3</v>
      </c>
      <c r="I58" s="23">
        <v>1</v>
      </c>
      <c r="J58" s="23">
        <f t="shared" si="1"/>
        <v>3</v>
      </c>
      <c r="K58" s="167"/>
      <c r="L58" s="180"/>
      <c r="M58" s="180"/>
      <c r="N58" s="180"/>
      <c r="O58" s="167"/>
      <c r="P58" s="181"/>
      <c r="Q58" s="167"/>
      <c r="R58" s="167"/>
      <c r="S58" s="180"/>
      <c r="T58" s="167"/>
      <c r="U58" s="194"/>
      <c r="V58" s="198"/>
    </row>
    <row r="59" spans="1:22" s="93" customFormat="1" ht="25.5" customHeight="1">
      <c r="A59" s="149"/>
      <c r="B59" s="151"/>
      <c r="C59" s="149"/>
      <c r="D59" s="149" t="s">
        <v>43</v>
      </c>
      <c r="E59" s="149">
        <v>16</v>
      </c>
      <c r="F59" s="172">
        <v>80</v>
      </c>
      <c r="G59" s="167"/>
      <c r="H59" s="23">
        <v>2</v>
      </c>
      <c r="I59" s="23">
        <v>75</v>
      </c>
      <c r="J59" s="23">
        <f t="shared" si="1"/>
        <v>150</v>
      </c>
      <c r="K59" s="167"/>
      <c r="L59" s="180"/>
      <c r="M59" s="180"/>
      <c r="N59" s="180"/>
      <c r="O59" s="167"/>
      <c r="P59" s="181"/>
      <c r="Q59" s="167"/>
      <c r="R59" s="167"/>
      <c r="S59" s="180"/>
      <c r="T59" s="167"/>
      <c r="U59" s="194"/>
      <c r="V59" s="198"/>
    </row>
    <row r="60" spans="1:22" s="93" customFormat="1" ht="25.5" customHeight="1">
      <c r="A60" s="149"/>
      <c r="B60" s="151"/>
      <c r="C60" s="149"/>
      <c r="D60" s="149"/>
      <c r="E60" s="149"/>
      <c r="F60" s="172"/>
      <c r="G60" s="167"/>
      <c r="H60" s="23">
        <v>3</v>
      </c>
      <c r="I60" s="23">
        <v>5</v>
      </c>
      <c r="J60" s="23">
        <f t="shared" si="1"/>
        <v>15</v>
      </c>
      <c r="K60" s="167"/>
      <c r="L60" s="170"/>
      <c r="M60" s="170"/>
      <c r="N60" s="170"/>
      <c r="O60" s="167"/>
      <c r="P60" s="181"/>
      <c r="Q60" s="167"/>
      <c r="R60" s="167"/>
      <c r="S60" s="170"/>
      <c r="T60" s="167"/>
      <c r="U60" s="195"/>
      <c r="V60" s="199"/>
    </row>
    <row r="61" spans="1:22" s="93" customFormat="1" ht="25.5" customHeight="1">
      <c r="A61" s="146">
        <v>21</v>
      </c>
      <c r="B61" s="151" t="s">
        <v>50</v>
      </c>
      <c r="C61" s="149">
        <v>7</v>
      </c>
      <c r="D61" s="22" t="s">
        <v>51</v>
      </c>
      <c r="E61" s="23">
        <v>75</v>
      </c>
      <c r="F61" s="172">
        <v>530</v>
      </c>
      <c r="G61" s="149">
        <v>530</v>
      </c>
      <c r="H61" s="149">
        <v>4</v>
      </c>
      <c r="I61" s="149">
        <v>530</v>
      </c>
      <c r="J61" s="149">
        <v>2120</v>
      </c>
      <c r="K61" s="149">
        <v>2120</v>
      </c>
      <c r="L61" s="146">
        <v>2095</v>
      </c>
      <c r="M61" s="169">
        <f>K61-L61</f>
        <v>25</v>
      </c>
      <c r="N61" s="146"/>
      <c r="O61" s="149" t="s">
        <v>20</v>
      </c>
      <c r="P61" s="167" t="s">
        <v>21</v>
      </c>
      <c r="Q61" s="149">
        <v>1100</v>
      </c>
      <c r="R61" s="149">
        <v>16035</v>
      </c>
      <c r="S61" s="146">
        <v>1448</v>
      </c>
      <c r="T61" s="149">
        <v>2004</v>
      </c>
      <c r="U61" s="193">
        <v>7.5636792452830202</v>
      </c>
      <c r="V61" s="197"/>
    </row>
    <row r="62" spans="1:22" s="93" customFormat="1" ht="25.5" customHeight="1">
      <c r="A62" s="147"/>
      <c r="B62" s="151"/>
      <c r="C62" s="149"/>
      <c r="D62" s="22" t="s">
        <v>52</v>
      </c>
      <c r="E62" s="23">
        <v>76</v>
      </c>
      <c r="F62" s="172"/>
      <c r="G62" s="149"/>
      <c r="H62" s="149"/>
      <c r="I62" s="149"/>
      <c r="J62" s="149"/>
      <c r="K62" s="149"/>
      <c r="L62" s="147"/>
      <c r="M62" s="180"/>
      <c r="N62" s="147"/>
      <c r="O62" s="149"/>
      <c r="P62" s="167"/>
      <c r="Q62" s="149"/>
      <c r="R62" s="149"/>
      <c r="S62" s="147"/>
      <c r="T62" s="149"/>
      <c r="U62" s="194"/>
      <c r="V62" s="198"/>
    </row>
    <row r="63" spans="1:22" s="93" customFormat="1" ht="25.5" customHeight="1">
      <c r="A63" s="147"/>
      <c r="B63" s="151"/>
      <c r="C63" s="149"/>
      <c r="D63" s="22" t="s">
        <v>53</v>
      </c>
      <c r="E63" s="23">
        <v>75</v>
      </c>
      <c r="F63" s="172"/>
      <c r="G63" s="149"/>
      <c r="H63" s="149"/>
      <c r="I63" s="149"/>
      <c r="J63" s="149"/>
      <c r="K63" s="149"/>
      <c r="L63" s="147"/>
      <c r="M63" s="180"/>
      <c r="N63" s="147"/>
      <c r="O63" s="149"/>
      <c r="P63" s="167"/>
      <c r="Q63" s="149"/>
      <c r="R63" s="149"/>
      <c r="S63" s="147"/>
      <c r="T63" s="149"/>
      <c r="U63" s="194"/>
      <c r="V63" s="198"/>
    </row>
    <row r="64" spans="1:22" s="93" customFormat="1" ht="25.5" customHeight="1">
      <c r="A64" s="148"/>
      <c r="B64" s="151"/>
      <c r="C64" s="149"/>
      <c r="D64" s="22" t="s">
        <v>54</v>
      </c>
      <c r="E64" s="23">
        <v>76</v>
      </c>
      <c r="F64" s="172"/>
      <c r="G64" s="149"/>
      <c r="H64" s="149"/>
      <c r="I64" s="149"/>
      <c r="J64" s="149"/>
      <c r="K64" s="149"/>
      <c r="L64" s="148"/>
      <c r="M64" s="170"/>
      <c r="N64" s="148"/>
      <c r="O64" s="149"/>
      <c r="P64" s="167"/>
      <c r="Q64" s="149"/>
      <c r="R64" s="149"/>
      <c r="S64" s="148"/>
      <c r="T64" s="149"/>
      <c r="U64" s="195"/>
      <c r="V64" s="199"/>
    </row>
    <row r="65" spans="1:22" s="93" customFormat="1" ht="25.5" customHeight="1">
      <c r="A65" s="146">
        <v>22</v>
      </c>
      <c r="B65" s="151" t="s">
        <v>55</v>
      </c>
      <c r="C65" s="149">
        <v>7</v>
      </c>
      <c r="D65" s="23" t="s">
        <v>56</v>
      </c>
      <c r="E65" s="23">
        <v>76</v>
      </c>
      <c r="F65" s="24">
        <f>E65*5</f>
        <v>380</v>
      </c>
      <c r="G65" s="149">
        <v>530</v>
      </c>
      <c r="H65" s="23">
        <v>4</v>
      </c>
      <c r="I65" s="23">
        <v>380</v>
      </c>
      <c r="J65" s="23">
        <f>H65*I65</f>
        <v>1520</v>
      </c>
      <c r="K65" s="149">
        <f>J65+J66+J67</f>
        <v>2120</v>
      </c>
      <c r="L65" s="146">
        <v>2087</v>
      </c>
      <c r="M65" s="146">
        <v>33</v>
      </c>
      <c r="N65" s="146"/>
      <c r="O65" s="149" t="s">
        <v>29</v>
      </c>
      <c r="P65" s="182" t="s">
        <v>21</v>
      </c>
      <c r="Q65" s="146">
        <v>1100</v>
      </c>
      <c r="R65" s="149">
        <v>16635</v>
      </c>
      <c r="S65" s="146">
        <v>1448</v>
      </c>
      <c r="T65" s="149">
        <v>2004</v>
      </c>
      <c r="U65" s="193">
        <f>R65/K65</f>
        <v>7.84669811320755</v>
      </c>
      <c r="V65" s="203" t="s">
        <v>57</v>
      </c>
    </row>
    <row r="66" spans="1:22" s="93" customFormat="1" ht="25.5" customHeight="1">
      <c r="A66" s="147"/>
      <c r="B66" s="151"/>
      <c r="C66" s="149"/>
      <c r="D66" s="23">
        <v>6</v>
      </c>
      <c r="E66" s="23">
        <v>74</v>
      </c>
      <c r="F66" s="24">
        <v>74</v>
      </c>
      <c r="G66" s="149"/>
      <c r="H66" s="23">
        <v>4</v>
      </c>
      <c r="I66" s="23">
        <v>74</v>
      </c>
      <c r="J66" s="23">
        <f>I66*H66</f>
        <v>296</v>
      </c>
      <c r="K66" s="149"/>
      <c r="L66" s="147"/>
      <c r="M66" s="147"/>
      <c r="N66" s="147"/>
      <c r="O66" s="149"/>
      <c r="P66" s="183"/>
      <c r="Q66" s="147"/>
      <c r="R66" s="149"/>
      <c r="S66" s="147"/>
      <c r="T66" s="149"/>
      <c r="U66" s="194"/>
      <c r="V66" s="204"/>
    </row>
    <row r="67" spans="1:22" s="93" customFormat="1" ht="25.5" customHeight="1">
      <c r="A67" s="148"/>
      <c r="B67" s="151"/>
      <c r="C67" s="149"/>
      <c r="D67" s="23">
        <v>7</v>
      </c>
      <c r="E67" s="23">
        <v>76</v>
      </c>
      <c r="F67" s="24">
        <v>76</v>
      </c>
      <c r="G67" s="149"/>
      <c r="H67" s="23">
        <v>4</v>
      </c>
      <c r="I67" s="23">
        <v>76</v>
      </c>
      <c r="J67" s="23">
        <f>I67*H67</f>
        <v>304</v>
      </c>
      <c r="K67" s="149"/>
      <c r="L67" s="148"/>
      <c r="M67" s="148"/>
      <c r="N67" s="148"/>
      <c r="O67" s="149"/>
      <c r="P67" s="184"/>
      <c r="Q67" s="148"/>
      <c r="R67" s="149"/>
      <c r="S67" s="148"/>
      <c r="T67" s="149"/>
      <c r="U67" s="195"/>
      <c r="V67" s="205"/>
    </row>
    <row r="68" spans="1:22" s="93" customFormat="1" ht="25.5" customHeight="1">
      <c r="A68" s="149">
        <v>23</v>
      </c>
      <c r="B68" s="151" t="s">
        <v>58</v>
      </c>
      <c r="C68" s="149">
        <v>7</v>
      </c>
      <c r="D68" s="23" t="s">
        <v>59</v>
      </c>
      <c r="E68" s="23">
        <v>76</v>
      </c>
      <c r="F68" s="24">
        <v>152</v>
      </c>
      <c r="G68" s="149">
        <v>530</v>
      </c>
      <c r="H68" s="149">
        <v>2</v>
      </c>
      <c r="I68" s="23">
        <v>152</v>
      </c>
      <c r="J68" s="23">
        <f>I68*H68</f>
        <v>304</v>
      </c>
      <c r="K68" s="149">
        <v>1060</v>
      </c>
      <c r="L68" s="149">
        <v>1048</v>
      </c>
      <c r="M68" s="146">
        <f>K68-L68</f>
        <v>12</v>
      </c>
      <c r="N68" s="146">
        <v>0</v>
      </c>
      <c r="O68" s="149" t="s">
        <v>29</v>
      </c>
      <c r="P68" s="185" t="s">
        <v>47</v>
      </c>
      <c r="Q68" s="149">
        <v>1200</v>
      </c>
      <c r="R68" s="149">
        <v>16635</v>
      </c>
      <c r="S68" s="149">
        <v>1449</v>
      </c>
      <c r="T68" s="149">
        <v>2004</v>
      </c>
      <c r="U68" s="193">
        <v>15.6933962264151</v>
      </c>
      <c r="V68" s="197"/>
    </row>
    <row r="69" spans="1:22" s="93" customFormat="1" ht="25.5" customHeight="1">
      <c r="A69" s="149"/>
      <c r="B69" s="151"/>
      <c r="C69" s="149"/>
      <c r="D69" s="22" t="s">
        <v>53</v>
      </c>
      <c r="E69" s="23">
        <v>75</v>
      </c>
      <c r="F69" s="24">
        <v>75</v>
      </c>
      <c r="G69" s="149"/>
      <c r="H69" s="149"/>
      <c r="I69" s="23">
        <v>75</v>
      </c>
      <c r="J69" s="23">
        <v>150</v>
      </c>
      <c r="K69" s="149"/>
      <c r="L69" s="149"/>
      <c r="M69" s="147"/>
      <c r="N69" s="147"/>
      <c r="O69" s="149"/>
      <c r="P69" s="185"/>
      <c r="Q69" s="149"/>
      <c r="R69" s="149"/>
      <c r="S69" s="149"/>
      <c r="T69" s="149"/>
      <c r="U69" s="194"/>
      <c r="V69" s="198"/>
    </row>
    <row r="70" spans="1:22" s="93" customFormat="1" ht="25.5" customHeight="1">
      <c r="A70" s="149"/>
      <c r="B70" s="151"/>
      <c r="C70" s="149"/>
      <c r="D70" s="22" t="s">
        <v>60</v>
      </c>
      <c r="E70" s="23">
        <v>76</v>
      </c>
      <c r="F70" s="24">
        <v>76</v>
      </c>
      <c r="G70" s="149"/>
      <c r="H70" s="149"/>
      <c r="I70" s="23">
        <v>76</v>
      </c>
      <c r="J70" s="23">
        <v>152</v>
      </c>
      <c r="K70" s="149"/>
      <c r="L70" s="149"/>
      <c r="M70" s="147"/>
      <c r="N70" s="147"/>
      <c r="O70" s="149"/>
      <c r="P70" s="185"/>
      <c r="Q70" s="149"/>
      <c r="R70" s="149"/>
      <c r="S70" s="149"/>
      <c r="T70" s="149"/>
      <c r="U70" s="194"/>
      <c r="V70" s="198"/>
    </row>
    <row r="71" spans="1:22" s="93" customFormat="1" ht="25.5" customHeight="1">
      <c r="A71" s="149"/>
      <c r="B71" s="151"/>
      <c r="C71" s="149"/>
      <c r="D71" s="23" t="s">
        <v>61</v>
      </c>
      <c r="E71" s="23">
        <v>76</v>
      </c>
      <c r="F71" s="24">
        <v>152</v>
      </c>
      <c r="G71" s="149"/>
      <c r="H71" s="149"/>
      <c r="I71" s="23">
        <v>152</v>
      </c>
      <c r="J71" s="23">
        <v>304</v>
      </c>
      <c r="K71" s="149"/>
      <c r="L71" s="149"/>
      <c r="M71" s="147"/>
      <c r="N71" s="147"/>
      <c r="O71" s="149"/>
      <c r="P71" s="185"/>
      <c r="Q71" s="149"/>
      <c r="R71" s="149"/>
      <c r="S71" s="149"/>
      <c r="T71" s="149"/>
      <c r="U71" s="194"/>
      <c r="V71" s="198"/>
    </row>
    <row r="72" spans="1:22" s="93" customFormat="1" ht="25.5" customHeight="1">
      <c r="A72" s="149"/>
      <c r="B72" s="151"/>
      <c r="C72" s="149"/>
      <c r="D72" s="23">
        <v>7</v>
      </c>
      <c r="E72" s="23">
        <v>75</v>
      </c>
      <c r="F72" s="24">
        <v>75</v>
      </c>
      <c r="G72" s="149"/>
      <c r="H72" s="149"/>
      <c r="I72" s="23">
        <v>75</v>
      </c>
      <c r="J72" s="23">
        <v>150</v>
      </c>
      <c r="K72" s="149"/>
      <c r="L72" s="149"/>
      <c r="M72" s="148"/>
      <c r="N72" s="148"/>
      <c r="O72" s="149"/>
      <c r="P72" s="185"/>
      <c r="Q72" s="149"/>
      <c r="R72" s="149"/>
      <c r="S72" s="149"/>
      <c r="T72" s="149"/>
      <c r="U72" s="195"/>
      <c r="V72" s="199"/>
    </row>
    <row r="73" spans="1:22" s="93" customFormat="1" ht="25.5" customHeight="1">
      <c r="A73" s="146">
        <v>24</v>
      </c>
      <c r="B73" s="151" t="s">
        <v>62</v>
      </c>
      <c r="C73" s="149">
        <v>7</v>
      </c>
      <c r="D73" s="23">
        <v>1</v>
      </c>
      <c r="E73" s="23">
        <v>12</v>
      </c>
      <c r="F73" s="24">
        <v>12</v>
      </c>
      <c r="G73" s="149">
        <v>90</v>
      </c>
      <c r="H73" s="149">
        <v>7</v>
      </c>
      <c r="I73" s="149">
        <v>90</v>
      </c>
      <c r="J73" s="149">
        <v>630</v>
      </c>
      <c r="K73" s="149">
        <v>630</v>
      </c>
      <c r="L73" s="146">
        <v>610</v>
      </c>
      <c r="M73" s="169">
        <v>20</v>
      </c>
      <c r="N73" s="146"/>
      <c r="O73" s="149" t="s">
        <v>20</v>
      </c>
      <c r="P73" s="167" t="s">
        <v>21</v>
      </c>
      <c r="Q73" s="149">
        <v>800</v>
      </c>
      <c r="R73" s="149">
        <v>6119</v>
      </c>
      <c r="S73" s="146">
        <v>188</v>
      </c>
      <c r="T73" s="149">
        <v>1993</v>
      </c>
      <c r="U73" s="193">
        <v>5.7</v>
      </c>
      <c r="V73" s="197"/>
    </row>
    <row r="74" spans="1:22" s="93" customFormat="1" ht="25.5" customHeight="1">
      <c r="A74" s="147"/>
      <c r="B74" s="151"/>
      <c r="C74" s="149"/>
      <c r="D74" s="22" t="s">
        <v>63</v>
      </c>
      <c r="E74" s="23">
        <v>13</v>
      </c>
      <c r="F74" s="24">
        <v>78</v>
      </c>
      <c r="G74" s="149"/>
      <c r="H74" s="149"/>
      <c r="I74" s="149"/>
      <c r="J74" s="149"/>
      <c r="K74" s="149"/>
      <c r="L74" s="147"/>
      <c r="M74" s="180"/>
      <c r="N74" s="147"/>
      <c r="O74" s="149"/>
      <c r="P74" s="167"/>
      <c r="Q74" s="149"/>
      <c r="R74" s="149"/>
      <c r="S74" s="147"/>
      <c r="T74" s="149"/>
      <c r="U74" s="194"/>
      <c r="V74" s="198"/>
    </row>
    <row r="75" spans="1:22" s="93" customFormat="1" ht="25.5" customHeight="1">
      <c r="A75" s="15">
        <v>25</v>
      </c>
      <c r="B75" s="99" t="s">
        <v>64</v>
      </c>
      <c r="C75" s="23">
        <v>7</v>
      </c>
      <c r="D75" s="22" t="s">
        <v>65</v>
      </c>
      <c r="E75" s="23">
        <v>9</v>
      </c>
      <c r="F75" s="24">
        <v>63</v>
      </c>
      <c r="G75" s="23">
        <v>63</v>
      </c>
      <c r="H75" s="23">
        <v>7</v>
      </c>
      <c r="I75" s="23">
        <v>63</v>
      </c>
      <c r="J75" s="23">
        <v>441</v>
      </c>
      <c r="K75" s="23">
        <v>441</v>
      </c>
      <c r="L75" s="15">
        <v>423</v>
      </c>
      <c r="M75" s="15">
        <v>18</v>
      </c>
      <c r="N75" s="15"/>
      <c r="O75" s="23" t="s">
        <v>20</v>
      </c>
      <c r="P75" s="19" t="s">
        <v>21</v>
      </c>
      <c r="Q75" s="149"/>
      <c r="R75" s="149"/>
      <c r="S75" s="147"/>
      <c r="T75" s="149"/>
      <c r="U75" s="194"/>
      <c r="V75" s="198"/>
    </row>
    <row r="76" spans="1:22" s="93" customFormat="1" ht="25.5" customHeight="1">
      <c r="A76" s="15">
        <v>26</v>
      </c>
      <c r="B76" s="123" t="s">
        <v>66</v>
      </c>
      <c r="C76" s="15">
        <v>7</v>
      </c>
      <c r="D76" s="22" t="s">
        <v>67</v>
      </c>
      <c r="E76" s="23">
        <v>13</v>
      </c>
      <c r="F76" s="24">
        <v>91</v>
      </c>
      <c r="G76" s="15">
        <v>91</v>
      </c>
      <c r="H76" s="15">
        <v>7</v>
      </c>
      <c r="I76" s="15">
        <v>91</v>
      </c>
      <c r="J76" s="15">
        <v>637</v>
      </c>
      <c r="K76" s="15">
        <v>637</v>
      </c>
      <c r="L76" s="15">
        <v>622</v>
      </c>
      <c r="M76" s="40">
        <v>15</v>
      </c>
      <c r="N76" s="15"/>
      <c r="O76" s="15" t="s">
        <v>20</v>
      </c>
      <c r="P76" s="40" t="s">
        <v>21</v>
      </c>
      <c r="Q76" s="15">
        <v>800</v>
      </c>
      <c r="R76" s="15">
        <v>3592</v>
      </c>
      <c r="S76" s="15">
        <v>120</v>
      </c>
      <c r="T76" s="15">
        <v>1993</v>
      </c>
      <c r="U76" s="108">
        <v>5.7015873015873</v>
      </c>
      <c r="V76" s="109"/>
    </row>
    <row r="77" spans="1:22" s="93" customFormat="1" ht="25.5" hidden="1" customHeight="1">
      <c r="A77" s="15">
        <v>27</v>
      </c>
      <c r="B77" s="121" t="s">
        <v>68</v>
      </c>
      <c r="C77" s="23">
        <v>7</v>
      </c>
      <c r="D77" s="22" t="s">
        <v>69</v>
      </c>
      <c r="E77" s="23">
        <v>20</v>
      </c>
      <c r="F77" s="24">
        <v>120</v>
      </c>
      <c r="G77" s="23">
        <v>120</v>
      </c>
      <c r="H77" s="23">
        <v>4</v>
      </c>
      <c r="I77" s="23">
        <v>120</v>
      </c>
      <c r="J77" s="23">
        <v>480</v>
      </c>
      <c r="K77" s="23">
        <v>480</v>
      </c>
      <c r="L77" s="15">
        <v>459</v>
      </c>
      <c r="M77" s="40">
        <f>K77-L77</f>
        <v>21</v>
      </c>
      <c r="N77" s="15">
        <v>0</v>
      </c>
      <c r="O77" s="23" t="s">
        <v>20</v>
      </c>
      <c r="P77" s="19" t="s">
        <v>47</v>
      </c>
      <c r="Q77" s="23">
        <v>1200</v>
      </c>
      <c r="R77" s="23">
        <v>5460</v>
      </c>
      <c r="S77" s="15">
        <v>563</v>
      </c>
      <c r="T77" s="23">
        <v>2006</v>
      </c>
      <c r="U77" s="108">
        <v>11.375</v>
      </c>
      <c r="V77" s="109"/>
    </row>
    <row r="78" spans="1:22" s="93" customFormat="1" ht="25.5" hidden="1" customHeight="1">
      <c r="A78" s="23">
        <v>28</v>
      </c>
      <c r="B78" s="124" t="s">
        <v>70</v>
      </c>
      <c r="C78" s="23">
        <v>7</v>
      </c>
      <c r="D78" s="22" t="s">
        <v>65</v>
      </c>
      <c r="E78" s="23">
        <v>14</v>
      </c>
      <c r="F78" s="24">
        <v>98</v>
      </c>
      <c r="G78" s="23">
        <v>98</v>
      </c>
      <c r="H78" s="23">
        <v>5</v>
      </c>
      <c r="I78" s="23">
        <v>98</v>
      </c>
      <c r="J78" s="23">
        <v>490</v>
      </c>
      <c r="K78" s="23">
        <v>490</v>
      </c>
      <c r="L78" s="23">
        <v>474</v>
      </c>
      <c r="M78" s="19">
        <v>16</v>
      </c>
      <c r="N78" s="23"/>
      <c r="O78" s="23" t="s">
        <v>20</v>
      </c>
      <c r="P78" s="19" t="s">
        <v>21</v>
      </c>
      <c r="Q78" s="23">
        <v>1150</v>
      </c>
      <c r="R78" s="23">
        <v>3299.66</v>
      </c>
      <c r="S78" s="23"/>
      <c r="T78" s="23"/>
      <c r="U78" s="113">
        <v>6.734</v>
      </c>
      <c r="V78" s="114"/>
    </row>
    <row r="79" spans="1:22" s="93" customFormat="1" ht="25.5" hidden="1" customHeight="1">
      <c r="A79" s="21">
        <v>29</v>
      </c>
      <c r="B79" s="124" t="s">
        <v>71</v>
      </c>
      <c r="C79" s="23">
        <v>7</v>
      </c>
      <c r="D79" s="22" t="s">
        <v>65</v>
      </c>
      <c r="E79" s="23">
        <v>14</v>
      </c>
      <c r="F79" s="24">
        <v>98</v>
      </c>
      <c r="G79" s="23">
        <v>98</v>
      </c>
      <c r="H79" s="23">
        <v>5</v>
      </c>
      <c r="I79" s="23">
        <v>98</v>
      </c>
      <c r="J79" s="23">
        <v>490</v>
      </c>
      <c r="K79" s="23">
        <v>490</v>
      </c>
      <c r="L79" s="21">
        <v>482</v>
      </c>
      <c r="M79" s="41">
        <v>8</v>
      </c>
      <c r="N79" s="21"/>
      <c r="O79" s="23" t="s">
        <v>20</v>
      </c>
      <c r="P79" s="19" t="s">
        <v>21</v>
      </c>
      <c r="Q79" s="23">
        <v>1150</v>
      </c>
      <c r="R79" s="23">
        <v>3299.66</v>
      </c>
      <c r="S79" s="25"/>
      <c r="T79" s="23"/>
      <c r="U79" s="113">
        <v>6.734</v>
      </c>
      <c r="V79" s="114"/>
    </row>
    <row r="80" spans="1:22" s="93" customFormat="1" ht="25.5" hidden="1" customHeight="1">
      <c r="A80" s="146">
        <v>30</v>
      </c>
      <c r="B80" s="154" t="s">
        <v>72</v>
      </c>
      <c r="C80" s="149">
        <v>2</v>
      </c>
      <c r="D80" s="23">
        <v>1</v>
      </c>
      <c r="E80" s="23">
        <v>8</v>
      </c>
      <c r="F80" s="24">
        <v>8</v>
      </c>
      <c r="G80" s="149">
        <v>16</v>
      </c>
      <c r="H80" s="23">
        <v>2</v>
      </c>
      <c r="I80" s="23">
        <v>4</v>
      </c>
      <c r="J80" s="23">
        <v>8</v>
      </c>
      <c r="K80" s="149">
        <v>56</v>
      </c>
      <c r="L80" s="146">
        <v>26</v>
      </c>
      <c r="M80" s="169">
        <v>30</v>
      </c>
      <c r="N80" s="169"/>
      <c r="O80" s="149" t="s">
        <v>29</v>
      </c>
      <c r="P80" s="181" t="s">
        <v>21</v>
      </c>
      <c r="Q80" s="167">
        <v>700</v>
      </c>
      <c r="R80" s="149">
        <v>371</v>
      </c>
      <c r="S80" s="149">
        <v>45</v>
      </c>
      <c r="T80" s="149">
        <v>1953</v>
      </c>
      <c r="U80" s="193">
        <v>6.625</v>
      </c>
      <c r="V80" s="197"/>
    </row>
    <row r="81" spans="1:22" s="93" customFormat="1" ht="25.5" hidden="1" customHeight="1">
      <c r="A81" s="147"/>
      <c r="B81" s="154"/>
      <c r="C81" s="149"/>
      <c r="D81" s="23">
        <v>2</v>
      </c>
      <c r="E81" s="23">
        <v>8</v>
      </c>
      <c r="F81" s="24">
        <v>8</v>
      </c>
      <c r="G81" s="149"/>
      <c r="H81" s="23">
        <v>4</v>
      </c>
      <c r="I81" s="23">
        <v>12</v>
      </c>
      <c r="J81" s="23">
        <v>48</v>
      </c>
      <c r="K81" s="149"/>
      <c r="L81" s="147"/>
      <c r="M81" s="180"/>
      <c r="N81" s="180"/>
      <c r="O81" s="149"/>
      <c r="P81" s="181"/>
      <c r="Q81" s="167"/>
      <c r="R81" s="149"/>
      <c r="S81" s="149"/>
      <c r="T81" s="149"/>
      <c r="U81" s="194"/>
      <c r="V81" s="198"/>
    </row>
    <row r="82" spans="1:22" s="93" customFormat="1" ht="25.5" hidden="1" customHeight="1">
      <c r="A82" s="149">
        <v>31</v>
      </c>
      <c r="B82" s="154" t="s">
        <v>73</v>
      </c>
      <c r="C82" s="149">
        <v>2</v>
      </c>
      <c r="D82" s="23">
        <v>1</v>
      </c>
      <c r="E82" s="23">
        <v>13</v>
      </c>
      <c r="F82" s="24">
        <v>13</v>
      </c>
      <c r="G82" s="149">
        <v>30</v>
      </c>
      <c r="H82" s="23">
        <v>4</v>
      </c>
      <c r="I82" s="23">
        <v>26</v>
      </c>
      <c r="J82" s="23">
        <v>104</v>
      </c>
      <c r="K82" s="149">
        <v>136</v>
      </c>
      <c r="L82" s="149">
        <v>90</v>
      </c>
      <c r="M82" s="169">
        <v>46</v>
      </c>
      <c r="N82" s="169"/>
      <c r="O82" s="149" t="s">
        <v>29</v>
      </c>
      <c r="P82" s="181" t="s">
        <v>21</v>
      </c>
      <c r="Q82" s="149">
        <v>500</v>
      </c>
      <c r="R82" s="149">
        <v>830</v>
      </c>
      <c r="S82" s="146"/>
      <c r="T82" s="149"/>
      <c r="U82" s="193">
        <v>6.1029411764705896</v>
      </c>
      <c r="V82" s="197"/>
    </row>
    <row r="83" spans="1:22" s="93" customFormat="1" ht="25.5" hidden="1" customHeight="1">
      <c r="A83" s="149"/>
      <c r="B83" s="154"/>
      <c r="C83" s="149"/>
      <c r="D83" s="23">
        <v>2</v>
      </c>
      <c r="E83" s="23">
        <v>17</v>
      </c>
      <c r="F83" s="24">
        <v>17</v>
      </c>
      <c r="G83" s="149"/>
      <c r="H83" s="23">
        <v>8</v>
      </c>
      <c r="I83" s="23">
        <v>4</v>
      </c>
      <c r="J83" s="23">
        <v>32</v>
      </c>
      <c r="K83" s="149"/>
      <c r="L83" s="149"/>
      <c r="M83" s="180"/>
      <c r="N83" s="180"/>
      <c r="O83" s="149"/>
      <c r="P83" s="181"/>
      <c r="Q83" s="149"/>
      <c r="R83" s="149"/>
      <c r="S83" s="147"/>
      <c r="T83" s="149"/>
      <c r="U83" s="194"/>
      <c r="V83" s="198"/>
    </row>
    <row r="84" spans="1:22" s="93" customFormat="1" ht="25.5" customHeight="1">
      <c r="A84" s="146">
        <v>32</v>
      </c>
      <c r="B84" s="151" t="s">
        <v>74</v>
      </c>
      <c r="C84" s="149">
        <v>7</v>
      </c>
      <c r="D84" s="23">
        <v>1</v>
      </c>
      <c r="E84" s="23">
        <v>25</v>
      </c>
      <c r="F84" s="24">
        <v>25</v>
      </c>
      <c r="G84" s="149">
        <v>186</v>
      </c>
      <c r="H84" s="23">
        <v>4</v>
      </c>
      <c r="I84" s="23">
        <v>25</v>
      </c>
      <c r="J84" s="23">
        <f t="shared" ref="J84:J89" si="2">I84*4</f>
        <v>100</v>
      </c>
      <c r="K84" s="149">
        <f>J84+J85+J86</f>
        <v>744</v>
      </c>
      <c r="L84" s="149">
        <v>727</v>
      </c>
      <c r="M84" s="149">
        <f>K84-L84</f>
        <v>17</v>
      </c>
      <c r="N84" s="149">
        <v>0</v>
      </c>
      <c r="O84" s="149" t="s">
        <v>29</v>
      </c>
      <c r="P84" s="181" t="s">
        <v>75</v>
      </c>
      <c r="Q84" s="149">
        <v>1200</v>
      </c>
      <c r="R84" s="149">
        <v>7567</v>
      </c>
      <c r="S84" s="149">
        <v>2199</v>
      </c>
      <c r="T84" s="149">
        <v>2006</v>
      </c>
      <c r="U84" s="193">
        <v>10.1706989247312</v>
      </c>
      <c r="V84" s="197"/>
    </row>
    <row r="85" spans="1:22" s="93" customFormat="1" ht="25.5" customHeight="1">
      <c r="A85" s="147"/>
      <c r="B85" s="151"/>
      <c r="C85" s="149"/>
      <c r="D85" s="23">
        <v>2</v>
      </c>
      <c r="E85" s="23">
        <v>26</v>
      </c>
      <c r="F85" s="24">
        <v>26</v>
      </c>
      <c r="G85" s="149"/>
      <c r="H85" s="23">
        <v>4</v>
      </c>
      <c r="I85" s="23">
        <v>26</v>
      </c>
      <c r="J85" s="23">
        <f t="shared" si="2"/>
        <v>104</v>
      </c>
      <c r="K85" s="149"/>
      <c r="L85" s="149"/>
      <c r="M85" s="149"/>
      <c r="N85" s="149"/>
      <c r="O85" s="149"/>
      <c r="P85" s="181"/>
      <c r="Q85" s="149"/>
      <c r="R85" s="149"/>
      <c r="S85" s="149"/>
      <c r="T85" s="149"/>
      <c r="U85" s="194"/>
      <c r="V85" s="198"/>
    </row>
    <row r="86" spans="1:22" s="93" customFormat="1" ht="25.5" customHeight="1">
      <c r="A86" s="148"/>
      <c r="B86" s="151"/>
      <c r="C86" s="149"/>
      <c r="D86" s="23" t="s">
        <v>76</v>
      </c>
      <c r="E86" s="23">
        <v>27</v>
      </c>
      <c r="F86" s="24">
        <v>135</v>
      </c>
      <c r="G86" s="149"/>
      <c r="H86" s="23">
        <v>4</v>
      </c>
      <c r="I86" s="23">
        <v>135</v>
      </c>
      <c r="J86" s="23">
        <f t="shared" si="2"/>
        <v>540</v>
      </c>
      <c r="K86" s="149"/>
      <c r="L86" s="149"/>
      <c r="M86" s="149"/>
      <c r="N86" s="149"/>
      <c r="O86" s="149"/>
      <c r="P86" s="181"/>
      <c r="Q86" s="149"/>
      <c r="R86" s="149"/>
      <c r="S86" s="149"/>
      <c r="T86" s="149"/>
      <c r="U86" s="195"/>
      <c r="V86" s="199"/>
    </row>
    <row r="87" spans="1:22" s="93" customFormat="1" ht="25.5" customHeight="1">
      <c r="A87" s="146">
        <v>33</v>
      </c>
      <c r="B87" s="151" t="s">
        <v>77</v>
      </c>
      <c r="C87" s="149">
        <v>7</v>
      </c>
      <c r="D87" s="23">
        <v>1</v>
      </c>
      <c r="E87" s="23">
        <v>25</v>
      </c>
      <c r="F87" s="24">
        <v>25</v>
      </c>
      <c r="G87" s="149">
        <f>F87+F88+F89</f>
        <v>186</v>
      </c>
      <c r="H87" s="23">
        <v>4</v>
      </c>
      <c r="I87" s="23">
        <v>25</v>
      </c>
      <c r="J87" s="23">
        <f t="shared" si="2"/>
        <v>100</v>
      </c>
      <c r="K87" s="149">
        <f>J87+J88+J89</f>
        <v>744</v>
      </c>
      <c r="L87" s="149">
        <v>724</v>
      </c>
      <c r="M87" s="149">
        <f>K87-L87</f>
        <v>20</v>
      </c>
      <c r="N87" s="146">
        <v>0</v>
      </c>
      <c r="O87" s="149" t="s">
        <v>20</v>
      </c>
      <c r="P87" s="185" t="s">
        <v>47</v>
      </c>
      <c r="Q87" s="149">
        <v>1200</v>
      </c>
      <c r="R87" s="149">
        <v>7567</v>
      </c>
      <c r="S87" s="149">
        <v>2199</v>
      </c>
      <c r="T87" s="149"/>
      <c r="U87" s="193">
        <v>10.1706989247312</v>
      </c>
      <c r="V87" s="197"/>
    </row>
    <row r="88" spans="1:22" s="93" customFormat="1" ht="25.5" customHeight="1">
      <c r="A88" s="147"/>
      <c r="B88" s="151"/>
      <c r="C88" s="149"/>
      <c r="D88" s="23">
        <v>2</v>
      </c>
      <c r="E88" s="23">
        <v>26</v>
      </c>
      <c r="F88" s="24">
        <v>26</v>
      </c>
      <c r="G88" s="149"/>
      <c r="H88" s="23">
        <v>4</v>
      </c>
      <c r="I88" s="23">
        <v>26</v>
      </c>
      <c r="J88" s="23">
        <f t="shared" si="2"/>
        <v>104</v>
      </c>
      <c r="K88" s="149"/>
      <c r="L88" s="149"/>
      <c r="M88" s="149"/>
      <c r="N88" s="147"/>
      <c r="O88" s="149"/>
      <c r="P88" s="185"/>
      <c r="Q88" s="149"/>
      <c r="R88" s="149"/>
      <c r="S88" s="149"/>
      <c r="T88" s="149"/>
      <c r="U88" s="194"/>
      <c r="V88" s="198"/>
    </row>
    <row r="89" spans="1:22" s="93" customFormat="1" ht="25.5" customHeight="1">
      <c r="A89" s="148"/>
      <c r="B89" s="151"/>
      <c r="C89" s="149"/>
      <c r="D89" s="23" t="s">
        <v>76</v>
      </c>
      <c r="E89" s="23">
        <v>27</v>
      </c>
      <c r="F89" s="24">
        <v>135</v>
      </c>
      <c r="G89" s="149"/>
      <c r="H89" s="23">
        <v>4</v>
      </c>
      <c r="I89" s="23">
        <v>135</v>
      </c>
      <c r="J89" s="23">
        <f t="shared" si="2"/>
        <v>540</v>
      </c>
      <c r="K89" s="149"/>
      <c r="L89" s="149"/>
      <c r="M89" s="149"/>
      <c r="N89" s="148"/>
      <c r="O89" s="149"/>
      <c r="P89" s="185"/>
      <c r="Q89" s="149"/>
      <c r="R89" s="149"/>
      <c r="S89" s="149"/>
      <c r="T89" s="149"/>
      <c r="U89" s="195"/>
      <c r="V89" s="199"/>
    </row>
    <row r="90" spans="1:22" s="93" customFormat="1" ht="25.5" hidden="1" customHeight="1">
      <c r="A90" s="150">
        <v>34</v>
      </c>
      <c r="B90" s="154" t="s">
        <v>78</v>
      </c>
      <c r="C90" s="149">
        <v>5</v>
      </c>
      <c r="D90" s="166" t="s">
        <v>79</v>
      </c>
      <c r="E90" s="149">
        <v>46</v>
      </c>
      <c r="F90" s="172">
        <v>46</v>
      </c>
      <c r="G90" s="149">
        <v>118</v>
      </c>
      <c r="H90" s="23">
        <v>1</v>
      </c>
      <c r="I90" s="23">
        <v>44</v>
      </c>
      <c r="J90" s="23">
        <f>I90*H90</f>
        <v>44</v>
      </c>
      <c r="K90" s="149">
        <f>J90+J91+J92</f>
        <v>192</v>
      </c>
      <c r="L90" s="146">
        <v>94</v>
      </c>
      <c r="M90" s="146">
        <f>K90-L90</f>
        <v>98</v>
      </c>
      <c r="N90" s="146">
        <v>0</v>
      </c>
      <c r="O90" s="149" t="s">
        <v>20</v>
      </c>
      <c r="P90" s="185" t="s">
        <v>47</v>
      </c>
      <c r="Q90" s="149">
        <v>1200</v>
      </c>
      <c r="R90" s="146">
        <v>4019</v>
      </c>
      <c r="S90" s="146">
        <v>2200</v>
      </c>
      <c r="T90" s="149">
        <v>2007</v>
      </c>
      <c r="U90" s="193">
        <v>16.7</v>
      </c>
      <c r="V90" s="200" t="s">
        <v>80</v>
      </c>
    </row>
    <row r="91" spans="1:22" s="93" customFormat="1" ht="25.5" hidden="1" customHeight="1">
      <c r="A91" s="150"/>
      <c r="B91" s="154"/>
      <c r="C91" s="149"/>
      <c r="D91" s="149"/>
      <c r="E91" s="149"/>
      <c r="F91" s="172"/>
      <c r="G91" s="149"/>
      <c r="H91" s="23">
        <v>2</v>
      </c>
      <c r="I91" s="23">
        <v>2</v>
      </c>
      <c r="J91" s="23">
        <f>I91*H91</f>
        <v>4</v>
      </c>
      <c r="K91" s="149"/>
      <c r="L91" s="147"/>
      <c r="M91" s="147"/>
      <c r="N91" s="147"/>
      <c r="O91" s="149"/>
      <c r="P91" s="185"/>
      <c r="Q91" s="149"/>
      <c r="R91" s="147"/>
      <c r="S91" s="147"/>
      <c r="T91" s="149"/>
      <c r="U91" s="194"/>
      <c r="V91" s="201"/>
    </row>
    <row r="92" spans="1:22" s="93" customFormat="1" ht="25.5" hidden="1" customHeight="1">
      <c r="A92" s="150"/>
      <c r="B92" s="154"/>
      <c r="C92" s="149"/>
      <c r="D92" s="23" t="s">
        <v>81</v>
      </c>
      <c r="E92" s="23">
        <v>24</v>
      </c>
      <c r="F92" s="24">
        <v>72</v>
      </c>
      <c r="G92" s="149"/>
      <c r="H92" s="23">
        <v>2</v>
      </c>
      <c r="I92" s="23">
        <v>72</v>
      </c>
      <c r="J92" s="23">
        <f>I92*H92</f>
        <v>144</v>
      </c>
      <c r="K92" s="149"/>
      <c r="L92" s="147"/>
      <c r="M92" s="147"/>
      <c r="N92" s="147"/>
      <c r="O92" s="149"/>
      <c r="P92" s="185"/>
      <c r="Q92" s="149"/>
      <c r="R92" s="147"/>
      <c r="S92" s="147"/>
      <c r="T92" s="149"/>
      <c r="U92" s="194"/>
      <c r="V92" s="201"/>
    </row>
    <row r="93" spans="1:22" s="93" customFormat="1" ht="25.5" customHeight="1">
      <c r="A93" s="15">
        <v>35</v>
      </c>
      <c r="B93" s="99" t="s">
        <v>82</v>
      </c>
      <c r="C93" s="23">
        <v>7</v>
      </c>
      <c r="D93" s="23">
        <v>7</v>
      </c>
      <c r="E93" s="23"/>
      <c r="F93" s="24">
        <v>58</v>
      </c>
      <c r="G93" s="23">
        <v>58</v>
      </c>
      <c r="H93" s="23">
        <v>1</v>
      </c>
      <c r="I93" s="23">
        <v>58</v>
      </c>
      <c r="J93" s="23">
        <v>58</v>
      </c>
      <c r="K93" s="23">
        <v>58</v>
      </c>
      <c r="L93" s="15">
        <v>24</v>
      </c>
      <c r="M93" s="23">
        <f>K93-L93</f>
        <v>34</v>
      </c>
      <c r="N93" s="15">
        <v>0</v>
      </c>
      <c r="O93" s="23" t="s">
        <v>83</v>
      </c>
      <c r="P93" s="9" t="s">
        <v>84</v>
      </c>
      <c r="Q93" s="23">
        <v>1200</v>
      </c>
      <c r="R93" s="23">
        <v>2111.3000000000002</v>
      </c>
      <c r="S93" s="15">
        <v>280.39999999999998</v>
      </c>
      <c r="T93" s="23">
        <v>1996</v>
      </c>
      <c r="U93" s="113">
        <v>36.401724137930998</v>
      </c>
      <c r="V93" s="114"/>
    </row>
    <row r="94" spans="1:22" s="93" customFormat="1" ht="25.5" customHeight="1">
      <c r="A94" s="146">
        <v>36</v>
      </c>
      <c r="B94" s="151" t="s">
        <v>85</v>
      </c>
      <c r="C94" s="149">
        <v>6</v>
      </c>
      <c r="D94" s="166" t="s">
        <v>86</v>
      </c>
      <c r="E94" s="149"/>
      <c r="F94" s="172">
        <v>64</v>
      </c>
      <c r="G94" s="149">
        <v>64</v>
      </c>
      <c r="H94" s="23">
        <v>1</v>
      </c>
      <c r="I94" s="23">
        <v>10</v>
      </c>
      <c r="J94" s="23">
        <v>10</v>
      </c>
      <c r="K94" s="23">
        <v>10</v>
      </c>
      <c r="L94" s="15">
        <v>6</v>
      </c>
      <c r="M94" s="25">
        <v>4</v>
      </c>
      <c r="N94" s="146">
        <v>0</v>
      </c>
      <c r="O94" s="149" t="s">
        <v>83</v>
      </c>
      <c r="P94" s="9" t="s">
        <v>84</v>
      </c>
      <c r="Q94" s="169" t="s">
        <v>87</v>
      </c>
      <c r="R94" s="149">
        <v>940.14</v>
      </c>
      <c r="S94" s="146"/>
      <c r="T94" s="149">
        <v>1985</v>
      </c>
      <c r="U94" s="193">
        <v>8.9</v>
      </c>
      <c r="V94" s="197"/>
    </row>
    <row r="95" spans="1:22" s="93" customFormat="1" ht="25.5" customHeight="1">
      <c r="A95" s="148"/>
      <c r="B95" s="151"/>
      <c r="C95" s="149"/>
      <c r="D95" s="166"/>
      <c r="E95" s="149"/>
      <c r="F95" s="172"/>
      <c r="G95" s="149"/>
      <c r="H95" s="23">
        <v>2</v>
      </c>
      <c r="I95" s="23">
        <v>54</v>
      </c>
      <c r="J95" s="23">
        <v>108</v>
      </c>
      <c r="K95" s="23">
        <v>108</v>
      </c>
      <c r="L95" s="15">
        <v>104</v>
      </c>
      <c r="M95" s="25">
        <v>4</v>
      </c>
      <c r="N95" s="148"/>
      <c r="O95" s="149"/>
      <c r="P95" s="9" t="s">
        <v>47</v>
      </c>
      <c r="Q95" s="170"/>
      <c r="R95" s="149"/>
      <c r="S95" s="148"/>
      <c r="T95" s="149"/>
      <c r="U95" s="195"/>
      <c r="V95" s="199"/>
    </row>
    <row r="96" spans="1:22" s="93" customFormat="1" ht="25.5" customHeight="1">
      <c r="A96" s="146">
        <v>37</v>
      </c>
      <c r="B96" s="151" t="s">
        <v>88</v>
      </c>
      <c r="C96" s="149">
        <v>6</v>
      </c>
      <c r="D96" s="149" t="s">
        <v>86</v>
      </c>
      <c r="E96" s="149"/>
      <c r="F96" s="172">
        <v>78</v>
      </c>
      <c r="G96" s="149">
        <v>78</v>
      </c>
      <c r="H96" s="23">
        <v>1</v>
      </c>
      <c r="I96" s="23">
        <v>24</v>
      </c>
      <c r="J96" s="23">
        <v>24</v>
      </c>
      <c r="K96" s="23">
        <v>24</v>
      </c>
      <c r="L96" s="15">
        <v>16</v>
      </c>
      <c r="M96" s="25">
        <v>8</v>
      </c>
      <c r="N96" s="146">
        <v>0</v>
      </c>
      <c r="O96" s="149" t="s">
        <v>83</v>
      </c>
      <c r="P96" s="9" t="s">
        <v>84</v>
      </c>
      <c r="Q96" s="169" t="s">
        <v>87</v>
      </c>
      <c r="R96" s="149">
        <v>1727.04</v>
      </c>
      <c r="S96" s="146"/>
      <c r="T96" s="149">
        <v>1985</v>
      </c>
      <c r="U96" s="193">
        <v>15.8</v>
      </c>
      <c r="V96" s="197"/>
    </row>
    <row r="97" spans="1:22" s="93" customFormat="1" ht="25.5" customHeight="1">
      <c r="A97" s="148"/>
      <c r="B97" s="151"/>
      <c r="C97" s="149"/>
      <c r="D97" s="149"/>
      <c r="E97" s="149"/>
      <c r="F97" s="172"/>
      <c r="G97" s="149"/>
      <c r="H97" s="23">
        <v>2</v>
      </c>
      <c r="I97" s="23">
        <v>54</v>
      </c>
      <c r="J97" s="23">
        <v>108</v>
      </c>
      <c r="K97" s="23">
        <v>108</v>
      </c>
      <c r="L97" s="15">
        <v>95</v>
      </c>
      <c r="M97" s="25">
        <v>13</v>
      </c>
      <c r="N97" s="148"/>
      <c r="O97" s="149"/>
      <c r="P97" s="9" t="s">
        <v>47</v>
      </c>
      <c r="Q97" s="170"/>
      <c r="R97" s="149"/>
      <c r="S97" s="148"/>
      <c r="T97" s="149"/>
      <c r="U97" s="195"/>
      <c r="V97" s="199"/>
    </row>
    <row r="98" spans="1:22" s="93" customFormat="1" ht="25.5" customHeight="1">
      <c r="A98" s="149">
        <v>38</v>
      </c>
      <c r="B98" s="151" t="s">
        <v>89</v>
      </c>
      <c r="C98" s="149">
        <v>6</v>
      </c>
      <c r="D98" s="149" t="s">
        <v>86</v>
      </c>
      <c r="E98" s="149"/>
      <c r="F98" s="172">
        <v>72</v>
      </c>
      <c r="G98" s="149">
        <v>72</v>
      </c>
      <c r="H98" s="23">
        <v>1</v>
      </c>
      <c r="I98" s="23">
        <v>25</v>
      </c>
      <c r="J98" s="23">
        <v>25</v>
      </c>
      <c r="K98" s="23">
        <v>25</v>
      </c>
      <c r="L98" s="23">
        <v>19</v>
      </c>
      <c r="M98" s="23">
        <v>6</v>
      </c>
      <c r="N98" s="149">
        <v>0</v>
      </c>
      <c r="O98" s="149" t="s">
        <v>83</v>
      </c>
      <c r="P98" s="9" t="s">
        <v>84</v>
      </c>
      <c r="Q98" s="167" t="s">
        <v>87</v>
      </c>
      <c r="R98" s="149">
        <v>940.14</v>
      </c>
      <c r="S98" s="149"/>
      <c r="T98" s="149">
        <v>1982</v>
      </c>
      <c r="U98" s="193">
        <v>8.4</v>
      </c>
      <c r="V98" s="197"/>
    </row>
    <row r="99" spans="1:22" s="93" customFormat="1" ht="25.5" customHeight="1">
      <c r="A99" s="149"/>
      <c r="B99" s="151"/>
      <c r="C99" s="149"/>
      <c r="D99" s="149"/>
      <c r="E99" s="149"/>
      <c r="F99" s="172"/>
      <c r="G99" s="149"/>
      <c r="H99" s="23">
        <v>2</v>
      </c>
      <c r="I99" s="23">
        <v>47</v>
      </c>
      <c r="J99" s="23">
        <v>94</v>
      </c>
      <c r="K99" s="23">
        <v>94</v>
      </c>
      <c r="L99" s="23">
        <v>90</v>
      </c>
      <c r="M99" s="23">
        <v>4</v>
      </c>
      <c r="N99" s="149"/>
      <c r="O99" s="149"/>
      <c r="P99" s="9" t="s">
        <v>47</v>
      </c>
      <c r="Q99" s="167"/>
      <c r="R99" s="149"/>
      <c r="S99" s="149"/>
      <c r="T99" s="149"/>
      <c r="U99" s="195"/>
      <c r="V99" s="199"/>
    </row>
    <row r="100" spans="1:22" s="93" customFormat="1" ht="25.5" customHeight="1">
      <c r="A100" s="149">
        <v>39</v>
      </c>
      <c r="B100" s="151" t="s">
        <v>90</v>
      </c>
      <c r="C100" s="149">
        <v>6</v>
      </c>
      <c r="D100" s="149" t="s">
        <v>86</v>
      </c>
      <c r="E100" s="149"/>
      <c r="F100" s="172">
        <v>75</v>
      </c>
      <c r="G100" s="149">
        <v>75</v>
      </c>
      <c r="H100" s="23">
        <v>1</v>
      </c>
      <c r="I100" s="23">
        <v>24</v>
      </c>
      <c r="J100" s="23">
        <v>24</v>
      </c>
      <c r="K100" s="23">
        <v>24</v>
      </c>
      <c r="L100" s="23">
        <v>10</v>
      </c>
      <c r="M100" s="23">
        <v>14</v>
      </c>
      <c r="N100" s="149">
        <v>0</v>
      </c>
      <c r="O100" s="149" t="s">
        <v>83</v>
      </c>
      <c r="P100" s="9" t="s">
        <v>84</v>
      </c>
      <c r="Q100" s="167" t="s">
        <v>87</v>
      </c>
      <c r="R100" s="149">
        <v>1727.04</v>
      </c>
      <c r="S100" s="149"/>
      <c r="T100" s="149">
        <v>1985</v>
      </c>
      <c r="U100" s="193">
        <v>14.6</v>
      </c>
      <c r="V100" s="197"/>
    </row>
    <row r="101" spans="1:22" s="93" customFormat="1" ht="25.5" customHeight="1">
      <c r="A101" s="149"/>
      <c r="B101" s="151"/>
      <c r="C101" s="149"/>
      <c r="D101" s="149"/>
      <c r="E101" s="149"/>
      <c r="F101" s="172"/>
      <c r="G101" s="149"/>
      <c r="H101" s="23">
        <v>2</v>
      </c>
      <c r="I101" s="23">
        <v>51</v>
      </c>
      <c r="J101" s="23">
        <v>102</v>
      </c>
      <c r="K101" s="23">
        <v>102</v>
      </c>
      <c r="L101" s="23">
        <v>98</v>
      </c>
      <c r="M101" s="23">
        <v>4</v>
      </c>
      <c r="N101" s="149"/>
      <c r="O101" s="149"/>
      <c r="P101" s="9" t="s">
        <v>47</v>
      </c>
      <c r="Q101" s="167"/>
      <c r="R101" s="149"/>
      <c r="S101" s="149"/>
      <c r="T101" s="149"/>
      <c r="U101" s="195"/>
      <c r="V101" s="199"/>
    </row>
    <row r="102" spans="1:22" s="93" customFormat="1" ht="25.5" customHeight="1">
      <c r="A102" s="149">
        <v>40</v>
      </c>
      <c r="B102" s="151" t="s">
        <v>91</v>
      </c>
      <c r="C102" s="149">
        <v>6</v>
      </c>
      <c r="D102" s="149" t="s">
        <v>86</v>
      </c>
      <c r="E102" s="149"/>
      <c r="F102" s="172">
        <v>67</v>
      </c>
      <c r="G102" s="149">
        <v>67</v>
      </c>
      <c r="H102" s="23">
        <v>1</v>
      </c>
      <c r="I102" s="23">
        <v>14</v>
      </c>
      <c r="J102" s="23">
        <v>14</v>
      </c>
      <c r="K102" s="23">
        <f t="shared" ref="K102:K107" si="3">J102</f>
        <v>14</v>
      </c>
      <c r="L102" s="23">
        <v>7</v>
      </c>
      <c r="M102" s="23">
        <v>7</v>
      </c>
      <c r="N102" s="149">
        <v>0</v>
      </c>
      <c r="O102" s="149" t="s">
        <v>83</v>
      </c>
      <c r="P102" s="9" t="s">
        <v>84</v>
      </c>
      <c r="Q102" s="167" t="s">
        <v>87</v>
      </c>
      <c r="R102" s="149">
        <v>2121.2399999999998</v>
      </c>
      <c r="S102" s="149"/>
      <c r="T102" s="149">
        <v>1986</v>
      </c>
      <c r="U102" s="193">
        <v>18.3</v>
      </c>
      <c r="V102" s="197"/>
    </row>
    <row r="103" spans="1:22" s="93" customFormat="1" ht="25.5" customHeight="1">
      <c r="A103" s="149"/>
      <c r="B103" s="151"/>
      <c r="C103" s="149"/>
      <c r="D103" s="149"/>
      <c r="E103" s="149"/>
      <c r="F103" s="172"/>
      <c r="G103" s="149"/>
      <c r="H103" s="23">
        <v>2</v>
      </c>
      <c r="I103" s="23">
        <v>53</v>
      </c>
      <c r="J103" s="23">
        <v>105</v>
      </c>
      <c r="K103" s="23">
        <f t="shared" si="3"/>
        <v>105</v>
      </c>
      <c r="L103" s="23">
        <v>98</v>
      </c>
      <c r="M103" s="23">
        <v>7</v>
      </c>
      <c r="N103" s="149"/>
      <c r="O103" s="149"/>
      <c r="P103" s="9" t="s">
        <v>47</v>
      </c>
      <c r="Q103" s="167"/>
      <c r="R103" s="149"/>
      <c r="S103" s="149"/>
      <c r="T103" s="149"/>
      <c r="U103" s="195"/>
      <c r="V103" s="199"/>
    </row>
    <row r="104" spans="1:22" s="93" customFormat="1" ht="25.5" customHeight="1">
      <c r="A104" s="149">
        <v>41</v>
      </c>
      <c r="B104" s="151" t="s">
        <v>92</v>
      </c>
      <c r="C104" s="149">
        <v>6</v>
      </c>
      <c r="D104" s="149" t="s">
        <v>86</v>
      </c>
      <c r="E104" s="149"/>
      <c r="F104" s="172">
        <v>76</v>
      </c>
      <c r="G104" s="149">
        <v>76</v>
      </c>
      <c r="H104" s="23">
        <v>1</v>
      </c>
      <c r="I104" s="23">
        <v>21</v>
      </c>
      <c r="J104" s="23">
        <f>H104*I104</f>
        <v>21</v>
      </c>
      <c r="K104" s="23">
        <f t="shared" si="3"/>
        <v>21</v>
      </c>
      <c r="L104" s="23">
        <v>15</v>
      </c>
      <c r="M104" s="23">
        <v>6</v>
      </c>
      <c r="N104" s="149">
        <v>0</v>
      </c>
      <c r="O104" s="149" t="s">
        <v>83</v>
      </c>
      <c r="P104" s="9" t="s">
        <v>84</v>
      </c>
      <c r="Q104" s="167" t="s">
        <v>87</v>
      </c>
      <c r="R104" s="149">
        <v>1727.04</v>
      </c>
      <c r="S104" s="149"/>
      <c r="T104" s="149">
        <v>1985</v>
      </c>
      <c r="U104" s="193">
        <v>15.4</v>
      </c>
      <c r="V104" s="197"/>
    </row>
    <row r="105" spans="1:22" s="93" customFormat="1" ht="25.5" customHeight="1">
      <c r="A105" s="149"/>
      <c r="B105" s="151"/>
      <c r="C105" s="149"/>
      <c r="D105" s="149"/>
      <c r="E105" s="149"/>
      <c r="F105" s="172"/>
      <c r="G105" s="149"/>
      <c r="H105" s="23">
        <v>2</v>
      </c>
      <c r="I105" s="23">
        <v>55</v>
      </c>
      <c r="J105" s="23">
        <v>109</v>
      </c>
      <c r="K105" s="23">
        <f t="shared" si="3"/>
        <v>109</v>
      </c>
      <c r="L105" s="23">
        <v>103</v>
      </c>
      <c r="M105" s="23">
        <v>6</v>
      </c>
      <c r="N105" s="149"/>
      <c r="O105" s="149"/>
      <c r="P105" s="9" t="s">
        <v>47</v>
      </c>
      <c r="Q105" s="167"/>
      <c r="R105" s="149"/>
      <c r="S105" s="149"/>
      <c r="T105" s="149"/>
      <c r="U105" s="195"/>
      <c r="V105" s="199"/>
    </row>
    <row r="106" spans="1:22" s="93" customFormat="1" ht="25.5" customHeight="1">
      <c r="A106" s="149">
        <v>42</v>
      </c>
      <c r="B106" s="151" t="s">
        <v>93</v>
      </c>
      <c r="C106" s="149">
        <v>6</v>
      </c>
      <c r="D106" s="149" t="s">
        <v>86</v>
      </c>
      <c r="E106" s="149"/>
      <c r="F106" s="172">
        <v>40</v>
      </c>
      <c r="G106" s="149">
        <v>40</v>
      </c>
      <c r="H106" s="23">
        <v>1</v>
      </c>
      <c r="I106" s="23">
        <v>11</v>
      </c>
      <c r="J106" s="23">
        <f>H106*I106</f>
        <v>11</v>
      </c>
      <c r="K106" s="23">
        <f t="shared" si="3"/>
        <v>11</v>
      </c>
      <c r="L106" s="23">
        <v>6</v>
      </c>
      <c r="M106" s="23">
        <v>5</v>
      </c>
      <c r="N106" s="149">
        <v>0</v>
      </c>
      <c r="O106" s="149" t="s">
        <v>83</v>
      </c>
      <c r="P106" s="9" t="s">
        <v>84</v>
      </c>
      <c r="Q106" s="167" t="s">
        <v>87</v>
      </c>
      <c r="R106" s="149">
        <v>660</v>
      </c>
      <c r="S106" s="149"/>
      <c r="T106" s="149">
        <v>1986</v>
      </c>
      <c r="U106" s="193">
        <v>10.3</v>
      </c>
      <c r="V106" s="197"/>
    </row>
    <row r="107" spans="1:22" s="93" customFormat="1" ht="25.5" customHeight="1">
      <c r="A107" s="149"/>
      <c r="B107" s="151"/>
      <c r="C107" s="149"/>
      <c r="D107" s="149"/>
      <c r="E107" s="149"/>
      <c r="F107" s="172"/>
      <c r="G107" s="149"/>
      <c r="H107" s="23">
        <v>2</v>
      </c>
      <c r="I107" s="23">
        <v>29</v>
      </c>
      <c r="J107" s="23">
        <f>H107*I107</f>
        <v>58</v>
      </c>
      <c r="K107" s="23">
        <f t="shared" si="3"/>
        <v>58</v>
      </c>
      <c r="L107" s="23">
        <v>57</v>
      </c>
      <c r="M107" s="23">
        <v>1</v>
      </c>
      <c r="N107" s="149"/>
      <c r="O107" s="149"/>
      <c r="P107" s="9" t="s">
        <v>47</v>
      </c>
      <c r="Q107" s="167"/>
      <c r="R107" s="149"/>
      <c r="S107" s="149"/>
      <c r="T107" s="149"/>
      <c r="U107" s="195"/>
      <c r="V107" s="199"/>
    </row>
    <row r="108" spans="1:22" s="93" customFormat="1" ht="25.5" customHeight="1">
      <c r="A108" s="149">
        <v>43</v>
      </c>
      <c r="B108" s="151" t="s">
        <v>94</v>
      </c>
      <c r="C108" s="149">
        <v>6</v>
      </c>
      <c r="D108" s="149" t="s">
        <v>86</v>
      </c>
      <c r="E108" s="149"/>
      <c r="F108" s="172">
        <v>62</v>
      </c>
      <c r="G108" s="149">
        <v>62</v>
      </c>
      <c r="H108" s="23">
        <v>1</v>
      </c>
      <c r="I108" s="23">
        <v>15</v>
      </c>
      <c r="J108" s="23">
        <v>15</v>
      </c>
      <c r="K108" s="23">
        <v>15</v>
      </c>
      <c r="L108" s="23">
        <v>12</v>
      </c>
      <c r="M108" s="23">
        <v>3</v>
      </c>
      <c r="N108" s="149">
        <v>0</v>
      </c>
      <c r="O108" s="149" t="s">
        <v>83</v>
      </c>
      <c r="P108" s="9" t="s">
        <v>84</v>
      </c>
      <c r="Q108" s="167" t="s">
        <v>87</v>
      </c>
      <c r="R108" s="149">
        <v>1758.48</v>
      </c>
      <c r="S108" s="149"/>
      <c r="T108" s="149">
        <v>1986</v>
      </c>
      <c r="U108" s="193">
        <v>17.399999999999999</v>
      </c>
      <c r="V108" s="197"/>
    </row>
    <row r="109" spans="1:22" s="93" customFormat="1" ht="25.5" customHeight="1">
      <c r="A109" s="149"/>
      <c r="B109" s="151"/>
      <c r="C109" s="149"/>
      <c r="D109" s="149"/>
      <c r="E109" s="149"/>
      <c r="F109" s="172"/>
      <c r="G109" s="149"/>
      <c r="H109" s="23">
        <v>2</v>
      </c>
      <c r="I109" s="23">
        <v>47</v>
      </c>
      <c r="J109" s="23">
        <v>94</v>
      </c>
      <c r="K109" s="23">
        <v>94</v>
      </c>
      <c r="L109" s="23">
        <v>82</v>
      </c>
      <c r="M109" s="23">
        <v>12</v>
      </c>
      <c r="N109" s="149"/>
      <c r="O109" s="149"/>
      <c r="P109" s="9" t="s">
        <v>47</v>
      </c>
      <c r="Q109" s="167"/>
      <c r="R109" s="149"/>
      <c r="S109" s="149"/>
      <c r="T109" s="149"/>
      <c r="U109" s="195"/>
      <c r="V109" s="199"/>
    </row>
    <row r="110" spans="1:22" s="93" customFormat="1" ht="25.5" customHeight="1">
      <c r="A110" s="149">
        <v>44</v>
      </c>
      <c r="B110" s="151" t="s">
        <v>95</v>
      </c>
      <c r="C110" s="149">
        <v>6</v>
      </c>
      <c r="D110" s="149" t="s">
        <v>86</v>
      </c>
      <c r="E110" s="23"/>
      <c r="F110" s="172">
        <v>21</v>
      </c>
      <c r="G110" s="149">
        <v>21</v>
      </c>
      <c r="H110" s="23">
        <v>1</v>
      </c>
      <c r="I110" s="23">
        <v>7</v>
      </c>
      <c r="J110" s="23">
        <v>7</v>
      </c>
      <c r="K110" s="23">
        <f>J110</f>
        <v>7</v>
      </c>
      <c r="L110" s="23">
        <v>6</v>
      </c>
      <c r="M110" s="23">
        <v>1</v>
      </c>
      <c r="N110" s="23">
        <v>0</v>
      </c>
      <c r="O110" s="23" t="s">
        <v>83</v>
      </c>
      <c r="P110" s="9" t="s">
        <v>84</v>
      </c>
      <c r="Q110" s="167" t="s">
        <v>87</v>
      </c>
      <c r="R110" s="149">
        <v>560.88</v>
      </c>
      <c r="S110" s="149"/>
      <c r="T110" s="149">
        <v>1987</v>
      </c>
      <c r="U110" s="193">
        <v>15.6</v>
      </c>
      <c r="V110" s="197"/>
    </row>
    <row r="111" spans="1:22" s="93" customFormat="1" ht="25.5" customHeight="1">
      <c r="A111" s="149"/>
      <c r="B111" s="151"/>
      <c r="C111" s="149"/>
      <c r="D111" s="149"/>
      <c r="E111" s="23"/>
      <c r="F111" s="172"/>
      <c r="G111" s="149"/>
      <c r="H111" s="23">
        <v>3</v>
      </c>
      <c r="I111" s="23">
        <v>14</v>
      </c>
      <c r="J111" s="23">
        <v>42</v>
      </c>
      <c r="K111" s="23">
        <v>42</v>
      </c>
      <c r="L111" s="23">
        <v>38</v>
      </c>
      <c r="M111" s="23">
        <v>4</v>
      </c>
      <c r="N111" s="23">
        <v>0</v>
      </c>
      <c r="O111" s="23" t="s">
        <v>83</v>
      </c>
      <c r="P111" s="9" t="s">
        <v>47</v>
      </c>
      <c r="Q111" s="167"/>
      <c r="R111" s="149"/>
      <c r="S111" s="149"/>
      <c r="T111" s="149"/>
      <c r="U111" s="195"/>
      <c r="V111" s="199"/>
    </row>
    <row r="112" spans="1:22" s="93" customFormat="1" ht="25.5" customHeight="1">
      <c r="A112" s="149">
        <v>45</v>
      </c>
      <c r="B112" s="151" t="s">
        <v>96</v>
      </c>
      <c r="C112" s="149">
        <v>6</v>
      </c>
      <c r="D112" s="149" t="s">
        <v>86</v>
      </c>
      <c r="E112" s="149"/>
      <c r="F112" s="172">
        <v>21</v>
      </c>
      <c r="G112" s="149">
        <v>21</v>
      </c>
      <c r="H112" s="23">
        <v>1</v>
      </c>
      <c r="I112" s="23">
        <v>7</v>
      </c>
      <c r="J112" s="23">
        <v>7</v>
      </c>
      <c r="K112" s="23">
        <v>7</v>
      </c>
      <c r="L112" s="23">
        <v>5</v>
      </c>
      <c r="M112" s="23">
        <v>2</v>
      </c>
      <c r="N112" s="149">
        <v>0</v>
      </c>
      <c r="O112" s="149" t="s">
        <v>83</v>
      </c>
      <c r="P112" s="9" t="s">
        <v>84</v>
      </c>
      <c r="Q112" s="167" t="s">
        <v>87</v>
      </c>
      <c r="R112" s="149">
        <v>673.92</v>
      </c>
      <c r="S112" s="149"/>
      <c r="T112" s="149">
        <v>1986</v>
      </c>
      <c r="U112" s="193">
        <v>24.1</v>
      </c>
      <c r="V112" s="197"/>
    </row>
    <row r="113" spans="1:250" s="93" customFormat="1" ht="25.5" customHeight="1">
      <c r="A113" s="149"/>
      <c r="B113" s="151"/>
      <c r="C113" s="149"/>
      <c r="D113" s="149"/>
      <c r="E113" s="149"/>
      <c r="F113" s="172"/>
      <c r="G113" s="149"/>
      <c r="H113" s="23">
        <v>2</v>
      </c>
      <c r="I113" s="23">
        <v>14</v>
      </c>
      <c r="J113" s="23">
        <v>27</v>
      </c>
      <c r="K113" s="23">
        <v>27</v>
      </c>
      <c r="L113" s="23">
        <v>25</v>
      </c>
      <c r="M113" s="23">
        <v>2</v>
      </c>
      <c r="N113" s="149"/>
      <c r="O113" s="149"/>
      <c r="P113" s="9" t="s">
        <v>47</v>
      </c>
      <c r="Q113" s="167"/>
      <c r="R113" s="149"/>
      <c r="S113" s="149"/>
      <c r="T113" s="149"/>
      <c r="U113" s="195"/>
      <c r="V113" s="199"/>
    </row>
    <row r="114" spans="1:250" s="49" customFormat="1" ht="25.5" customHeight="1">
      <c r="A114" s="151" t="s">
        <v>97</v>
      </c>
      <c r="B114" s="151"/>
      <c r="C114" s="17"/>
      <c r="D114" s="17"/>
      <c r="E114" s="17"/>
      <c r="F114" s="17">
        <f>SUM(F2:F113)</f>
        <v>4906</v>
      </c>
      <c r="G114" s="17"/>
      <c r="H114" s="17"/>
      <c r="I114" s="17">
        <f t="shared" ref="I114:N114" si="4">SUM(I2:I113)</f>
        <v>4906</v>
      </c>
      <c r="J114" s="17">
        <f t="shared" si="4"/>
        <v>19907</v>
      </c>
      <c r="K114" s="17">
        <f t="shared" si="4"/>
        <v>19907</v>
      </c>
      <c r="L114" s="17">
        <f t="shared" si="4"/>
        <v>18886</v>
      </c>
      <c r="M114" s="17">
        <f t="shared" si="4"/>
        <v>1021</v>
      </c>
      <c r="N114" s="17">
        <f t="shared" si="4"/>
        <v>0</v>
      </c>
      <c r="O114" s="17"/>
      <c r="P114" s="17"/>
      <c r="Q114" s="23"/>
      <c r="R114" s="17">
        <f>SUM(R2:R113)</f>
        <v>172656.54</v>
      </c>
      <c r="S114" s="33"/>
      <c r="T114" s="17"/>
      <c r="U114" s="110"/>
      <c r="V114" s="111"/>
      <c r="IP114" s="4"/>
    </row>
    <row r="115" spans="1:250" s="93" customFormat="1" ht="25.5" customHeight="1">
      <c r="A115" s="15">
        <v>1</v>
      </c>
      <c r="B115" s="16" t="s">
        <v>98</v>
      </c>
      <c r="C115" s="17">
        <v>6</v>
      </c>
      <c r="D115" s="18" t="s">
        <v>22</v>
      </c>
      <c r="E115" s="19">
        <v>12</v>
      </c>
      <c r="F115" s="20">
        <v>60</v>
      </c>
      <c r="G115" s="19">
        <v>60</v>
      </c>
      <c r="H115" s="19">
        <v>4</v>
      </c>
      <c r="I115" s="19">
        <v>60</v>
      </c>
      <c r="J115" s="19">
        <f>H115*I115</f>
        <v>240</v>
      </c>
      <c r="K115" s="40">
        <v>240</v>
      </c>
      <c r="L115" s="40">
        <v>230</v>
      </c>
      <c r="M115" s="40">
        <f>K115-L115</f>
        <v>10</v>
      </c>
      <c r="N115" s="40">
        <v>0</v>
      </c>
      <c r="O115" s="40" t="s">
        <v>20</v>
      </c>
      <c r="P115" s="8" t="s">
        <v>47</v>
      </c>
      <c r="Q115" s="19">
        <v>1200</v>
      </c>
      <c r="R115" s="19">
        <v>3358</v>
      </c>
      <c r="S115" s="40">
        <v>376</v>
      </c>
      <c r="T115" s="19">
        <v>2006</v>
      </c>
      <c r="U115" s="113">
        <v>13.991666666666699</v>
      </c>
      <c r="V115" s="114"/>
    </row>
    <row r="116" spans="1:250" s="49" customFormat="1" ht="25.5" customHeight="1">
      <c r="A116" s="146">
        <v>2</v>
      </c>
      <c r="B116" s="152" t="s">
        <v>99</v>
      </c>
      <c r="C116" s="160">
        <v>6</v>
      </c>
      <c r="D116" s="18">
        <v>1</v>
      </c>
      <c r="E116" s="19">
        <v>17</v>
      </c>
      <c r="F116" s="20">
        <v>17</v>
      </c>
      <c r="G116" s="167">
        <v>120</v>
      </c>
      <c r="H116" s="17">
        <v>8</v>
      </c>
      <c r="I116" s="17">
        <v>17</v>
      </c>
      <c r="J116" s="19">
        <f>H116*I116</f>
        <v>136</v>
      </c>
      <c r="K116" s="169">
        <v>960</v>
      </c>
      <c r="L116" s="169">
        <v>932</v>
      </c>
      <c r="M116" s="169">
        <f>K116-L116</f>
        <v>28</v>
      </c>
      <c r="N116" s="169">
        <v>0</v>
      </c>
      <c r="O116" s="169" t="s">
        <v>20</v>
      </c>
      <c r="P116" s="186" t="s">
        <v>21</v>
      </c>
      <c r="Q116" s="167">
        <v>800</v>
      </c>
      <c r="R116" s="167">
        <v>10890</v>
      </c>
      <c r="S116" s="169">
        <v>1070</v>
      </c>
      <c r="T116" s="167">
        <v>2002</v>
      </c>
      <c r="U116" s="196">
        <v>6.5</v>
      </c>
      <c r="V116" s="206"/>
      <c r="IP116" s="4"/>
    </row>
    <row r="117" spans="1:250" s="49" customFormat="1" ht="25.5" customHeight="1">
      <c r="A117" s="147"/>
      <c r="B117" s="152"/>
      <c r="C117" s="160"/>
      <c r="D117" s="18">
        <v>2</v>
      </c>
      <c r="E117" s="19">
        <v>19</v>
      </c>
      <c r="F117" s="20">
        <v>19</v>
      </c>
      <c r="G117" s="167"/>
      <c r="H117" s="17">
        <v>8</v>
      </c>
      <c r="I117" s="17">
        <v>19</v>
      </c>
      <c r="J117" s="17">
        <f>H117*I117</f>
        <v>152</v>
      </c>
      <c r="K117" s="180"/>
      <c r="L117" s="180"/>
      <c r="M117" s="180"/>
      <c r="N117" s="180"/>
      <c r="O117" s="180"/>
      <c r="P117" s="187"/>
      <c r="Q117" s="167"/>
      <c r="R117" s="167"/>
      <c r="S117" s="180"/>
      <c r="T117" s="167"/>
      <c r="U117" s="196"/>
      <c r="V117" s="206"/>
      <c r="IP117" s="4"/>
    </row>
    <row r="118" spans="1:250" s="49" customFormat="1" ht="25.5" customHeight="1">
      <c r="A118" s="147"/>
      <c r="B118" s="152"/>
      <c r="C118" s="160"/>
      <c r="D118" s="18" t="s">
        <v>100</v>
      </c>
      <c r="E118" s="19">
        <v>21</v>
      </c>
      <c r="F118" s="20">
        <v>84</v>
      </c>
      <c r="G118" s="167"/>
      <c r="H118" s="17">
        <v>8</v>
      </c>
      <c r="I118" s="17">
        <f>21*4</f>
        <v>84</v>
      </c>
      <c r="J118" s="17">
        <f t="shared" ref="J118:J123" si="5">H118*I118</f>
        <v>672</v>
      </c>
      <c r="K118" s="170"/>
      <c r="L118" s="180"/>
      <c r="M118" s="180"/>
      <c r="N118" s="180"/>
      <c r="O118" s="180"/>
      <c r="P118" s="187"/>
      <c r="Q118" s="167"/>
      <c r="R118" s="167"/>
      <c r="S118" s="180"/>
      <c r="T118" s="167"/>
      <c r="U118" s="196"/>
      <c r="V118" s="206"/>
      <c r="IP118" s="4"/>
    </row>
    <row r="119" spans="1:250" s="49" customFormat="1" ht="25.5" customHeight="1">
      <c r="A119" s="15">
        <v>3</v>
      </c>
      <c r="B119" s="16" t="s">
        <v>101</v>
      </c>
      <c r="C119" s="17">
        <v>6</v>
      </c>
      <c r="D119" s="22" t="s">
        <v>69</v>
      </c>
      <c r="E119" s="19">
        <v>15</v>
      </c>
      <c r="F119" s="20">
        <v>90</v>
      </c>
      <c r="G119" s="19">
        <v>90</v>
      </c>
      <c r="H119" s="17">
        <v>8</v>
      </c>
      <c r="I119" s="17">
        <v>90</v>
      </c>
      <c r="J119" s="17">
        <v>696</v>
      </c>
      <c r="K119" s="40">
        <v>696</v>
      </c>
      <c r="L119" s="40">
        <v>676</v>
      </c>
      <c r="M119" s="40">
        <f>K119-L119</f>
        <v>20</v>
      </c>
      <c r="N119" s="40">
        <v>0</v>
      </c>
      <c r="O119" s="40" t="s">
        <v>20</v>
      </c>
      <c r="P119" s="8" t="s">
        <v>21</v>
      </c>
      <c r="Q119" s="19">
        <v>800</v>
      </c>
      <c r="R119" s="167"/>
      <c r="S119" s="170"/>
      <c r="T119" s="167"/>
      <c r="U119" s="196"/>
      <c r="V119" s="206"/>
      <c r="IP119" s="4"/>
    </row>
    <row r="120" spans="1:250" s="49" customFormat="1" ht="25.5" customHeight="1">
      <c r="A120" s="15">
        <v>4</v>
      </c>
      <c r="B120" s="16" t="s">
        <v>102</v>
      </c>
      <c r="C120" s="23">
        <v>6</v>
      </c>
      <c r="D120" s="22" t="s">
        <v>69</v>
      </c>
      <c r="E120" s="19">
        <v>13</v>
      </c>
      <c r="F120" s="20">
        <v>78</v>
      </c>
      <c r="G120" s="19">
        <v>78</v>
      </c>
      <c r="H120" s="17">
        <v>8</v>
      </c>
      <c r="I120" s="23">
        <v>78</v>
      </c>
      <c r="J120" s="17">
        <f t="shared" si="5"/>
        <v>624</v>
      </c>
      <c r="K120" s="40">
        <v>624</v>
      </c>
      <c r="L120" s="40">
        <v>586</v>
      </c>
      <c r="M120" s="40">
        <f>K120-L120</f>
        <v>38</v>
      </c>
      <c r="N120" s="40">
        <v>0</v>
      </c>
      <c r="O120" s="40" t="s">
        <v>20</v>
      </c>
      <c r="P120" s="8" t="s">
        <v>21</v>
      </c>
      <c r="Q120" s="19">
        <v>800</v>
      </c>
      <c r="R120" s="19">
        <v>4264</v>
      </c>
      <c r="S120" s="40">
        <v>410</v>
      </c>
      <c r="T120" s="19">
        <v>2002</v>
      </c>
      <c r="U120" s="113">
        <v>6.8333333333333304</v>
      </c>
      <c r="V120" s="114"/>
      <c r="IP120" s="4"/>
    </row>
    <row r="121" spans="1:250" s="49" customFormat="1" ht="25.5" customHeight="1">
      <c r="A121" s="15">
        <v>5</v>
      </c>
      <c r="B121" s="16" t="s">
        <v>103</v>
      </c>
      <c r="C121" s="23">
        <v>6</v>
      </c>
      <c r="D121" s="22" t="s">
        <v>69</v>
      </c>
      <c r="E121" s="23">
        <v>15</v>
      </c>
      <c r="F121" s="24">
        <v>90</v>
      </c>
      <c r="G121" s="23">
        <v>90</v>
      </c>
      <c r="H121" s="17">
        <v>8</v>
      </c>
      <c r="I121" s="23">
        <v>90</v>
      </c>
      <c r="J121" s="17">
        <f t="shared" si="5"/>
        <v>720</v>
      </c>
      <c r="K121" s="40">
        <v>720</v>
      </c>
      <c r="L121" s="40">
        <v>692</v>
      </c>
      <c r="M121" s="40">
        <f>K121-L121</f>
        <v>28</v>
      </c>
      <c r="N121" s="40">
        <v>0</v>
      </c>
      <c r="O121" s="40" t="s">
        <v>29</v>
      </c>
      <c r="P121" s="8" t="s">
        <v>21</v>
      </c>
      <c r="Q121" s="19">
        <v>800</v>
      </c>
      <c r="R121" s="19">
        <v>4876</v>
      </c>
      <c r="S121" s="40">
        <v>470</v>
      </c>
      <c r="T121" s="19">
        <v>2002</v>
      </c>
      <c r="U121" s="113">
        <v>6.7722222222222204</v>
      </c>
      <c r="V121" s="114"/>
      <c r="IP121" s="4"/>
    </row>
    <row r="122" spans="1:250" s="49" customFormat="1" ht="25.5" customHeight="1">
      <c r="A122" s="15">
        <v>6</v>
      </c>
      <c r="B122" s="16" t="s">
        <v>104</v>
      </c>
      <c r="C122" s="23">
        <v>6</v>
      </c>
      <c r="D122" s="22" t="s">
        <v>69</v>
      </c>
      <c r="E122" s="23">
        <v>15</v>
      </c>
      <c r="F122" s="24">
        <v>90</v>
      </c>
      <c r="G122" s="23">
        <v>90</v>
      </c>
      <c r="H122" s="17">
        <v>8</v>
      </c>
      <c r="I122" s="23">
        <v>90</v>
      </c>
      <c r="J122" s="17">
        <f t="shared" si="5"/>
        <v>720</v>
      </c>
      <c r="K122" s="15">
        <v>720</v>
      </c>
      <c r="L122" s="15">
        <v>712</v>
      </c>
      <c r="M122" s="15">
        <f>K122-L122</f>
        <v>8</v>
      </c>
      <c r="N122" s="15">
        <v>0</v>
      </c>
      <c r="O122" s="15" t="s">
        <v>29</v>
      </c>
      <c r="P122" s="8" t="s">
        <v>21</v>
      </c>
      <c r="Q122" s="23">
        <v>800</v>
      </c>
      <c r="R122" s="19">
        <v>4876</v>
      </c>
      <c r="S122" s="40">
        <v>306</v>
      </c>
      <c r="T122" s="19">
        <v>2003</v>
      </c>
      <c r="U122" s="113">
        <v>6.7722222222222204</v>
      </c>
      <c r="V122" s="114"/>
      <c r="IP122" s="4"/>
    </row>
    <row r="123" spans="1:250" s="49" customFormat="1" ht="25.5" customHeight="1">
      <c r="A123" s="146">
        <v>7</v>
      </c>
      <c r="B123" s="152" t="s">
        <v>105</v>
      </c>
      <c r="C123" s="149">
        <v>6</v>
      </c>
      <c r="D123" s="22">
        <v>1</v>
      </c>
      <c r="E123" s="23">
        <v>8</v>
      </c>
      <c r="F123" s="24">
        <v>8</v>
      </c>
      <c r="G123" s="149">
        <v>53</v>
      </c>
      <c r="H123" s="160">
        <v>8</v>
      </c>
      <c r="I123" s="149">
        <v>53</v>
      </c>
      <c r="J123" s="149">
        <f t="shared" si="5"/>
        <v>424</v>
      </c>
      <c r="K123" s="149">
        <v>424</v>
      </c>
      <c r="L123" s="149">
        <v>415</v>
      </c>
      <c r="M123" s="149">
        <f>K123-L123</f>
        <v>9</v>
      </c>
      <c r="N123" s="149">
        <v>0</v>
      </c>
      <c r="O123" s="146" t="s">
        <v>29</v>
      </c>
      <c r="P123" s="185" t="s">
        <v>21</v>
      </c>
      <c r="Q123" s="149">
        <v>800</v>
      </c>
      <c r="R123" s="149">
        <v>2219</v>
      </c>
      <c r="S123" s="146"/>
      <c r="T123" s="149">
        <v>1988</v>
      </c>
      <c r="U123" s="196">
        <v>5.23349056603774</v>
      </c>
      <c r="V123" s="206"/>
      <c r="IP123" s="4"/>
    </row>
    <row r="124" spans="1:250" s="49" customFormat="1" ht="25.5" customHeight="1">
      <c r="A124" s="148"/>
      <c r="B124" s="152"/>
      <c r="C124" s="149"/>
      <c r="D124" s="22" t="s">
        <v>22</v>
      </c>
      <c r="E124" s="23">
        <v>9</v>
      </c>
      <c r="F124" s="24">
        <f>9*5</f>
        <v>45</v>
      </c>
      <c r="G124" s="149"/>
      <c r="H124" s="160"/>
      <c r="I124" s="149"/>
      <c r="J124" s="149"/>
      <c r="K124" s="149"/>
      <c r="L124" s="149"/>
      <c r="M124" s="149"/>
      <c r="N124" s="149"/>
      <c r="O124" s="148"/>
      <c r="P124" s="185"/>
      <c r="Q124" s="149"/>
      <c r="R124" s="149"/>
      <c r="S124" s="148"/>
      <c r="T124" s="149"/>
      <c r="U124" s="196"/>
      <c r="V124" s="206"/>
      <c r="IP124" s="4"/>
    </row>
    <row r="125" spans="1:250" s="49" customFormat="1" ht="25.5" customHeight="1">
      <c r="A125" s="149">
        <v>8</v>
      </c>
      <c r="B125" s="152" t="s">
        <v>106</v>
      </c>
      <c r="C125" s="149">
        <v>6</v>
      </c>
      <c r="D125" s="22">
        <v>1</v>
      </c>
      <c r="E125" s="23">
        <v>13</v>
      </c>
      <c r="F125" s="24">
        <v>13</v>
      </c>
      <c r="G125" s="149">
        <f>F125+F126</f>
        <v>88</v>
      </c>
      <c r="H125" s="17">
        <v>8</v>
      </c>
      <c r="I125" s="23">
        <v>78</v>
      </c>
      <c r="J125" s="23">
        <f>H125*I125</f>
        <v>624</v>
      </c>
      <c r="K125" s="149">
        <v>684</v>
      </c>
      <c r="L125" s="146">
        <v>636</v>
      </c>
      <c r="M125" s="146">
        <f>K125-L125</f>
        <v>48</v>
      </c>
      <c r="N125" s="149">
        <v>0</v>
      </c>
      <c r="O125" s="149" t="s">
        <v>29</v>
      </c>
      <c r="P125" s="185" t="s">
        <v>21</v>
      </c>
      <c r="Q125" s="149">
        <v>700</v>
      </c>
      <c r="R125" s="149">
        <v>4591</v>
      </c>
      <c r="S125" s="146">
        <v>234</v>
      </c>
      <c r="T125" s="149">
        <v>1985</v>
      </c>
      <c r="U125" s="196">
        <v>6.7119883040935697</v>
      </c>
      <c r="V125" s="206"/>
      <c r="IP125" s="4"/>
    </row>
    <row r="126" spans="1:250" s="49" customFormat="1" ht="25.5" customHeight="1">
      <c r="A126" s="149"/>
      <c r="B126" s="152"/>
      <c r="C126" s="149"/>
      <c r="D126" s="22" t="s">
        <v>22</v>
      </c>
      <c r="E126" s="23">
        <v>15</v>
      </c>
      <c r="F126" s="24">
        <v>75</v>
      </c>
      <c r="G126" s="149"/>
      <c r="H126" s="19">
        <v>6</v>
      </c>
      <c r="I126" s="23">
        <v>10</v>
      </c>
      <c r="J126" s="23">
        <f>H126*I126</f>
        <v>60</v>
      </c>
      <c r="K126" s="149"/>
      <c r="L126" s="148"/>
      <c r="M126" s="148"/>
      <c r="N126" s="149"/>
      <c r="O126" s="149"/>
      <c r="P126" s="185"/>
      <c r="Q126" s="149"/>
      <c r="R126" s="149"/>
      <c r="S126" s="147"/>
      <c r="T126" s="149"/>
      <c r="U126" s="196"/>
      <c r="V126" s="206"/>
      <c r="IP126" s="4"/>
    </row>
    <row r="127" spans="1:250" s="49" customFormat="1" ht="25.5" customHeight="1">
      <c r="A127" s="146">
        <v>9</v>
      </c>
      <c r="B127" s="152" t="s">
        <v>107</v>
      </c>
      <c r="C127" s="149">
        <v>6</v>
      </c>
      <c r="D127" s="22">
        <v>1</v>
      </c>
      <c r="E127" s="23">
        <v>12</v>
      </c>
      <c r="F127" s="24">
        <v>12</v>
      </c>
      <c r="G127" s="149">
        <v>82</v>
      </c>
      <c r="H127" s="17">
        <v>8</v>
      </c>
      <c r="I127" s="149">
        <v>82</v>
      </c>
      <c r="J127" s="149">
        <f>8*I127</f>
        <v>656</v>
      </c>
      <c r="K127" s="146">
        <v>656</v>
      </c>
      <c r="L127" s="146">
        <v>581</v>
      </c>
      <c r="M127" s="146">
        <f>K127-L127</f>
        <v>75</v>
      </c>
      <c r="N127" s="146">
        <v>0</v>
      </c>
      <c r="O127" s="146" t="s">
        <v>20</v>
      </c>
      <c r="P127" s="182" t="s">
        <v>21</v>
      </c>
      <c r="Q127" s="149">
        <v>700</v>
      </c>
      <c r="R127" s="149">
        <v>4615</v>
      </c>
      <c r="S127" s="146">
        <v>234</v>
      </c>
      <c r="T127" s="149">
        <v>1982</v>
      </c>
      <c r="U127" s="196">
        <v>7.0350609756097597</v>
      </c>
      <c r="V127" s="206"/>
      <c r="IP127" s="4"/>
    </row>
    <row r="128" spans="1:250" s="49" customFormat="1" ht="25.5" customHeight="1">
      <c r="A128" s="148"/>
      <c r="B128" s="152"/>
      <c r="C128" s="149"/>
      <c r="D128" s="22" t="s">
        <v>22</v>
      </c>
      <c r="E128" s="23">
        <v>14</v>
      </c>
      <c r="F128" s="24">
        <f>14*5</f>
        <v>70</v>
      </c>
      <c r="G128" s="149"/>
      <c r="H128" s="17">
        <v>8</v>
      </c>
      <c r="I128" s="149"/>
      <c r="J128" s="149"/>
      <c r="K128" s="148"/>
      <c r="L128" s="148"/>
      <c r="M128" s="148"/>
      <c r="N128" s="148"/>
      <c r="O128" s="148"/>
      <c r="P128" s="184"/>
      <c r="Q128" s="149"/>
      <c r="R128" s="149"/>
      <c r="S128" s="148"/>
      <c r="T128" s="149"/>
      <c r="U128" s="196"/>
      <c r="V128" s="206"/>
      <c r="IP128" s="4"/>
    </row>
    <row r="129" spans="1:250" s="49" customFormat="1" ht="25.5" customHeight="1">
      <c r="A129" s="146">
        <v>10</v>
      </c>
      <c r="B129" s="152" t="s">
        <v>108</v>
      </c>
      <c r="C129" s="149">
        <v>6</v>
      </c>
      <c r="D129" s="22">
        <v>1</v>
      </c>
      <c r="E129" s="23">
        <v>11</v>
      </c>
      <c r="F129" s="24">
        <v>11</v>
      </c>
      <c r="G129" s="149">
        <v>86</v>
      </c>
      <c r="H129" s="17">
        <v>8</v>
      </c>
      <c r="I129" s="149">
        <v>86</v>
      </c>
      <c r="J129" s="149">
        <f>86*8</f>
        <v>688</v>
      </c>
      <c r="K129" s="146">
        <v>688</v>
      </c>
      <c r="L129" s="146">
        <v>664</v>
      </c>
      <c r="M129" s="146">
        <f>K129-L129</f>
        <v>24</v>
      </c>
      <c r="N129" s="146">
        <v>0</v>
      </c>
      <c r="O129" s="146" t="s">
        <v>20</v>
      </c>
      <c r="P129" s="182" t="s">
        <v>21</v>
      </c>
      <c r="Q129" s="149">
        <v>800</v>
      </c>
      <c r="R129" s="149">
        <v>4191</v>
      </c>
      <c r="S129" s="146">
        <v>343</v>
      </c>
      <c r="T129" s="149">
        <v>2000</v>
      </c>
      <c r="U129" s="196">
        <v>6.0915697674418601</v>
      </c>
      <c r="V129" s="206"/>
      <c r="IP129" s="4"/>
    </row>
    <row r="130" spans="1:250" s="49" customFormat="1" ht="25.5" customHeight="1">
      <c r="A130" s="148"/>
      <c r="B130" s="152"/>
      <c r="C130" s="149"/>
      <c r="D130" s="22" t="s">
        <v>22</v>
      </c>
      <c r="E130" s="23">
        <v>15</v>
      </c>
      <c r="F130" s="24">
        <f>15*5</f>
        <v>75</v>
      </c>
      <c r="G130" s="149"/>
      <c r="H130" s="17">
        <v>8</v>
      </c>
      <c r="I130" s="149"/>
      <c r="J130" s="149"/>
      <c r="K130" s="148"/>
      <c r="L130" s="148"/>
      <c r="M130" s="148"/>
      <c r="N130" s="148"/>
      <c r="O130" s="148"/>
      <c r="P130" s="184"/>
      <c r="Q130" s="149"/>
      <c r="R130" s="149"/>
      <c r="S130" s="148"/>
      <c r="T130" s="149"/>
      <c r="U130" s="196"/>
      <c r="V130" s="206"/>
      <c r="IP130" s="4"/>
    </row>
    <row r="131" spans="1:250" s="49" customFormat="1" ht="25.5" customHeight="1">
      <c r="A131" s="149">
        <v>11</v>
      </c>
      <c r="B131" s="152" t="s">
        <v>109</v>
      </c>
      <c r="C131" s="160">
        <v>6</v>
      </c>
      <c r="D131" s="167">
        <v>1</v>
      </c>
      <c r="E131" s="167">
        <v>11</v>
      </c>
      <c r="F131" s="171">
        <v>11</v>
      </c>
      <c r="G131" s="167">
        <v>91</v>
      </c>
      <c r="H131" s="19">
        <v>2</v>
      </c>
      <c r="I131" s="19">
        <v>10</v>
      </c>
      <c r="J131" s="19">
        <v>20</v>
      </c>
      <c r="K131" s="169">
        <v>188</v>
      </c>
      <c r="L131" s="169">
        <v>172</v>
      </c>
      <c r="M131" s="146">
        <f>K131-L131</f>
        <v>16</v>
      </c>
      <c r="N131" s="169">
        <v>0</v>
      </c>
      <c r="O131" s="169" t="s">
        <v>20</v>
      </c>
      <c r="P131" s="186" t="s">
        <v>47</v>
      </c>
      <c r="Q131" s="167">
        <v>1200</v>
      </c>
      <c r="R131" s="167">
        <v>2830</v>
      </c>
      <c r="S131" s="190"/>
      <c r="T131" s="167">
        <v>2003</v>
      </c>
      <c r="U131" s="196">
        <v>15.0531914893617</v>
      </c>
      <c r="V131" s="206"/>
      <c r="IP131" s="4"/>
    </row>
    <row r="132" spans="1:250" s="49" customFormat="1" ht="25.5" customHeight="1">
      <c r="A132" s="149"/>
      <c r="B132" s="152"/>
      <c r="C132" s="160"/>
      <c r="D132" s="167"/>
      <c r="E132" s="167"/>
      <c r="F132" s="171"/>
      <c r="G132" s="167"/>
      <c r="H132" s="19">
        <v>3</v>
      </c>
      <c r="I132" s="19">
        <v>1</v>
      </c>
      <c r="J132" s="19">
        <v>3</v>
      </c>
      <c r="K132" s="180"/>
      <c r="L132" s="180"/>
      <c r="M132" s="147"/>
      <c r="N132" s="180"/>
      <c r="O132" s="180"/>
      <c r="P132" s="187"/>
      <c r="Q132" s="167"/>
      <c r="R132" s="167"/>
      <c r="S132" s="191"/>
      <c r="T132" s="167"/>
      <c r="U132" s="196"/>
      <c r="V132" s="206"/>
      <c r="IP132" s="4"/>
    </row>
    <row r="133" spans="1:250" s="49" customFormat="1" ht="25.5" customHeight="1">
      <c r="A133" s="149"/>
      <c r="B133" s="152"/>
      <c r="C133" s="160"/>
      <c r="D133" s="168" t="s">
        <v>43</v>
      </c>
      <c r="E133" s="167">
        <v>16</v>
      </c>
      <c r="F133" s="171">
        <v>80</v>
      </c>
      <c r="G133" s="167"/>
      <c r="H133" s="19">
        <v>2</v>
      </c>
      <c r="I133" s="19">
        <v>75</v>
      </c>
      <c r="J133" s="19">
        <v>150</v>
      </c>
      <c r="K133" s="180"/>
      <c r="L133" s="180"/>
      <c r="M133" s="147"/>
      <c r="N133" s="180"/>
      <c r="O133" s="180"/>
      <c r="P133" s="187"/>
      <c r="Q133" s="167"/>
      <c r="R133" s="167"/>
      <c r="S133" s="191"/>
      <c r="T133" s="167"/>
      <c r="U133" s="196"/>
      <c r="V133" s="206"/>
      <c r="IP133" s="4"/>
    </row>
    <row r="134" spans="1:250" s="49" customFormat="1" ht="25.5" customHeight="1">
      <c r="A134" s="149"/>
      <c r="B134" s="152"/>
      <c r="C134" s="160"/>
      <c r="D134" s="167"/>
      <c r="E134" s="167"/>
      <c r="F134" s="171"/>
      <c r="G134" s="167"/>
      <c r="H134" s="17">
        <v>3</v>
      </c>
      <c r="I134" s="17">
        <v>5</v>
      </c>
      <c r="J134" s="17">
        <v>15</v>
      </c>
      <c r="K134" s="170"/>
      <c r="L134" s="180"/>
      <c r="M134" s="148"/>
      <c r="N134" s="180"/>
      <c r="O134" s="180"/>
      <c r="P134" s="187"/>
      <c r="Q134" s="167"/>
      <c r="R134" s="167"/>
      <c r="S134" s="192"/>
      <c r="T134" s="167"/>
      <c r="U134" s="196"/>
      <c r="V134" s="206"/>
      <c r="IP134" s="4"/>
    </row>
    <row r="135" spans="1:250" s="49" customFormat="1" ht="25.5" customHeight="1">
      <c r="A135" s="149">
        <v>12</v>
      </c>
      <c r="B135" s="152" t="s">
        <v>110</v>
      </c>
      <c r="C135" s="160">
        <v>6</v>
      </c>
      <c r="D135" s="167">
        <v>1</v>
      </c>
      <c r="E135" s="167">
        <v>11</v>
      </c>
      <c r="F135" s="171">
        <v>11</v>
      </c>
      <c r="G135" s="167">
        <v>91</v>
      </c>
      <c r="H135" s="17">
        <v>2</v>
      </c>
      <c r="I135" s="17">
        <v>10</v>
      </c>
      <c r="J135" s="17">
        <v>20</v>
      </c>
      <c r="K135" s="169">
        <v>188</v>
      </c>
      <c r="L135" s="169">
        <v>168</v>
      </c>
      <c r="M135" s="169">
        <f>K135-L135</f>
        <v>20</v>
      </c>
      <c r="N135" s="169">
        <v>0</v>
      </c>
      <c r="O135" s="169" t="s">
        <v>20</v>
      </c>
      <c r="P135" s="186" t="s">
        <v>47</v>
      </c>
      <c r="Q135" s="167">
        <v>1200</v>
      </c>
      <c r="R135" s="167">
        <v>2830</v>
      </c>
      <c r="S135" s="190"/>
      <c r="T135" s="167">
        <v>2003</v>
      </c>
      <c r="U135" s="196">
        <v>15.0531914893617</v>
      </c>
      <c r="V135" s="206"/>
      <c r="IP135" s="4"/>
    </row>
    <row r="136" spans="1:250" s="49" customFormat="1" ht="25.5" customHeight="1">
      <c r="A136" s="149"/>
      <c r="B136" s="152"/>
      <c r="C136" s="160"/>
      <c r="D136" s="167"/>
      <c r="E136" s="167"/>
      <c r="F136" s="171"/>
      <c r="G136" s="167"/>
      <c r="H136" s="17">
        <v>3</v>
      </c>
      <c r="I136" s="17">
        <v>1</v>
      </c>
      <c r="J136" s="17">
        <v>3</v>
      </c>
      <c r="K136" s="180"/>
      <c r="L136" s="180"/>
      <c r="M136" s="180"/>
      <c r="N136" s="180"/>
      <c r="O136" s="180"/>
      <c r="P136" s="187"/>
      <c r="Q136" s="167"/>
      <c r="R136" s="167"/>
      <c r="S136" s="191"/>
      <c r="T136" s="167"/>
      <c r="U136" s="196"/>
      <c r="V136" s="206"/>
      <c r="IP136" s="4"/>
    </row>
    <row r="137" spans="1:250" s="49" customFormat="1" ht="25.5" customHeight="1">
      <c r="A137" s="149"/>
      <c r="B137" s="152"/>
      <c r="C137" s="160"/>
      <c r="D137" s="167" t="s">
        <v>43</v>
      </c>
      <c r="E137" s="167">
        <v>16</v>
      </c>
      <c r="F137" s="171">
        <v>80</v>
      </c>
      <c r="G137" s="167"/>
      <c r="H137" s="17">
        <v>2</v>
      </c>
      <c r="I137" s="17">
        <v>75</v>
      </c>
      <c r="J137" s="17">
        <v>150</v>
      </c>
      <c r="K137" s="180"/>
      <c r="L137" s="180"/>
      <c r="M137" s="180"/>
      <c r="N137" s="180"/>
      <c r="O137" s="180"/>
      <c r="P137" s="187"/>
      <c r="Q137" s="167"/>
      <c r="R137" s="167"/>
      <c r="S137" s="191"/>
      <c r="T137" s="167"/>
      <c r="U137" s="196"/>
      <c r="V137" s="206"/>
      <c r="IP137" s="4"/>
    </row>
    <row r="138" spans="1:250" s="49" customFormat="1" ht="25.5" customHeight="1">
      <c r="A138" s="149"/>
      <c r="B138" s="152"/>
      <c r="C138" s="160"/>
      <c r="D138" s="167"/>
      <c r="E138" s="167"/>
      <c r="F138" s="171"/>
      <c r="G138" s="167"/>
      <c r="H138" s="17">
        <v>3</v>
      </c>
      <c r="I138" s="17">
        <v>5</v>
      </c>
      <c r="J138" s="17">
        <v>15</v>
      </c>
      <c r="K138" s="170"/>
      <c r="L138" s="180"/>
      <c r="M138" s="180"/>
      <c r="N138" s="180"/>
      <c r="O138" s="180"/>
      <c r="P138" s="187"/>
      <c r="Q138" s="167"/>
      <c r="R138" s="167"/>
      <c r="S138" s="192"/>
      <c r="T138" s="167"/>
      <c r="U138" s="196"/>
      <c r="V138" s="206"/>
      <c r="IP138" s="4"/>
    </row>
    <row r="139" spans="1:250" s="49" customFormat="1" ht="25.5" customHeight="1">
      <c r="A139" s="149">
        <v>13</v>
      </c>
      <c r="B139" s="152" t="s">
        <v>111</v>
      </c>
      <c r="C139" s="149">
        <v>5</v>
      </c>
      <c r="D139" s="22">
        <v>1</v>
      </c>
      <c r="E139" s="23">
        <v>5</v>
      </c>
      <c r="F139" s="24">
        <v>5</v>
      </c>
      <c r="G139" s="149">
        <v>29</v>
      </c>
      <c r="H139" s="17">
        <v>6</v>
      </c>
      <c r="I139" s="23">
        <v>19</v>
      </c>
      <c r="J139" s="23">
        <f>H139*I139</f>
        <v>114</v>
      </c>
      <c r="K139" s="149">
        <v>194</v>
      </c>
      <c r="L139" s="146">
        <v>151</v>
      </c>
      <c r="M139" s="146">
        <f>K139-L139</f>
        <v>43</v>
      </c>
      <c r="N139" s="149">
        <v>0</v>
      </c>
      <c r="O139" s="149" t="s">
        <v>83</v>
      </c>
      <c r="P139" s="185" t="s">
        <v>112</v>
      </c>
      <c r="Q139" s="149">
        <v>300</v>
      </c>
      <c r="R139" s="149">
        <v>1041</v>
      </c>
      <c r="S139" s="149"/>
      <c r="T139" s="149">
        <v>1984</v>
      </c>
      <c r="U139" s="196">
        <v>5.3659793814433003</v>
      </c>
      <c r="V139" s="206"/>
      <c r="IP139" s="4"/>
    </row>
    <row r="140" spans="1:250" s="49" customFormat="1" ht="25.5" customHeight="1">
      <c r="A140" s="149"/>
      <c r="B140" s="152"/>
      <c r="C140" s="149"/>
      <c r="D140" s="22" t="s">
        <v>26</v>
      </c>
      <c r="E140" s="23">
        <v>6</v>
      </c>
      <c r="F140" s="24">
        <v>24</v>
      </c>
      <c r="G140" s="149"/>
      <c r="H140" s="17">
        <v>8</v>
      </c>
      <c r="I140" s="23">
        <f>2*5</f>
        <v>10</v>
      </c>
      <c r="J140" s="23">
        <v>80</v>
      </c>
      <c r="K140" s="149"/>
      <c r="L140" s="148"/>
      <c r="M140" s="148"/>
      <c r="N140" s="149"/>
      <c r="O140" s="149"/>
      <c r="P140" s="185"/>
      <c r="Q140" s="149"/>
      <c r="R140" s="149"/>
      <c r="S140" s="149"/>
      <c r="T140" s="149"/>
      <c r="U140" s="196"/>
      <c r="V140" s="206"/>
      <c r="IP140" s="4"/>
    </row>
    <row r="141" spans="1:250" s="49" customFormat="1" ht="25.5" hidden="1" customHeight="1">
      <c r="A141" s="149">
        <v>14</v>
      </c>
      <c r="B141" s="155" t="s">
        <v>113</v>
      </c>
      <c r="C141" s="149">
        <v>6</v>
      </c>
      <c r="D141" s="22">
        <v>1</v>
      </c>
      <c r="E141" s="23">
        <v>40</v>
      </c>
      <c r="F141" s="24">
        <v>40</v>
      </c>
      <c r="G141" s="149">
        <v>260</v>
      </c>
      <c r="H141" s="149">
        <v>4</v>
      </c>
      <c r="I141" s="149">
        <v>260</v>
      </c>
      <c r="J141" s="149">
        <v>1036</v>
      </c>
      <c r="K141" s="149">
        <v>1036</v>
      </c>
      <c r="L141" s="149">
        <v>1032</v>
      </c>
      <c r="M141" s="149">
        <f>K141-L141</f>
        <v>4</v>
      </c>
      <c r="N141" s="149">
        <v>0</v>
      </c>
      <c r="O141" s="149" t="s">
        <v>29</v>
      </c>
      <c r="P141" s="185" t="s">
        <v>21</v>
      </c>
      <c r="Q141" s="149">
        <v>1250</v>
      </c>
      <c r="R141" s="160">
        <v>12580</v>
      </c>
      <c r="S141" s="149">
        <v>1223</v>
      </c>
      <c r="T141" s="149">
        <v>2005</v>
      </c>
      <c r="U141" s="196">
        <v>12.096153846153801</v>
      </c>
      <c r="V141" s="206"/>
      <c r="IP141" s="4"/>
    </row>
    <row r="142" spans="1:250" s="49" customFormat="1" ht="25.5" hidden="1" customHeight="1">
      <c r="A142" s="149"/>
      <c r="B142" s="155"/>
      <c r="C142" s="149"/>
      <c r="D142" s="22" t="s">
        <v>22</v>
      </c>
      <c r="E142" s="23">
        <v>44</v>
      </c>
      <c r="F142" s="24">
        <f>44*5</f>
        <v>220</v>
      </c>
      <c r="G142" s="149"/>
      <c r="H142" s="149"/>
      <c r="I142" s="149"/>
      <c r="J142" s="149"/>
      <c r="K142" s="149"/>
      <c r="L142" s="149"/>
      <c r="M142" s="149"/>
      <c r="N142" s="149"/>
      <c r="O142" s="149"/>
      <c r="P142" s="185"/>
      <c r="Q142" s="149"/>
      <c r="R142" s="160"/>
      <c r="S142" s="149"/>
      <c r="T142" s="149"/>
      <c r="U142" s="196"/>
      <c r="V142" s="206"/>
      <c r="IP142" s="4"/>
    </row>
    <row r="143" spans="1:250" ht="25.5" hidden="1" customHeight="1">
      <c r="A143" s="23">
        <v>15</v>
      </c>
      <c r="B143" s="124" t="s">
        <v>114</v>
      </c>
      <c r="C143" s="23">
        <v>6</v>
      </c>
      <c r="D143" s="22" t="s">
        <v>69</v>
      </c>
      <c r="E143" s="23">
        <v>10</v>
      </c>
      <c r="F143" s="24">
        <v>60</v>
      </c>
      <c r="G143" s="23">
        <v>60</v>
      </c>
      <c r="H143" s="17">
        <v>8</v>
      </c>
      <c r="I143" s="23">
        <v>60</v>
      </c>
      <c r="J143" s="23">
        <f>I143*H143</f>
        <v>480</v>
      </c>
      <c r="K143" s="23">
        <v>480</v>
      </c>
      <c r="L143" s="23">
        <v>454</v>
      </c>
      <c r="M143" s="23">
        <f>K143-L143</f>
        <v>26</v>
      </c>
      <c r="N143" s="23">
        <v>0</v>
      </c>
      <c r="O143" s="23" t="s">
        <v>29</v>
      </c>
      <c r="P143" s="9" t="s">
        <v>21</v>
      </c>
      <c r="Q143" s="23">
        <v>550</v>
      </c>
      <c r="R143" s="17">
        <v>2660</v>
      </c>
      <c r="S143" s="23">
        <v>95</v>
      </c>
      <c r="T143" s="23">
        <v>1995</v>
      </c>
      <c r="U143" s="113">
        <v>5.5416666666666696</v>
      </c>
      <c r="V143" s="114"/>
    </row>
    <row r="144" spans="1:250" ht="25.5" hidden="1" customHeight="1">
      <c r="A144" s="23">
        <v>16</v>
      </c>
      <c r="B144" s="124" t="s">
        <v>115</v>
      </c>
      <c r="C144" s="23">
        <v>6</v>
      </c>
      <c r="D144" s="22" t="s">
        <v>69</v>
      </c>
      <c r="E144" s="23">
        <v>3</v>
      </c>
      <c r="F144" s="24">
        <v>18</v>
      </c>
      <c r="G144" s="23">
        <v>18</v>
      </c>
      <c r="H144" s="17">
        <v>8</v>
      </c>
      <c r="I144" s="23">
        <v>18</v>
      </c>
      <c r="J144" s="23">
        <v>144</v>
      </c>
      <c r="K144" s="23">
        <v>144</v>
      </c>
      <c r="L144" s="23">
        <v>29</v>
      </c>
      <c r="M144" s="23">
        <f>K144-L144</f>
        <v>115</v>
      </c>
      <c r="N144" s="23">
        <v>0</v>
      </c>
      <c r="O144" s="23" t="s">
        <v>29</v>
      </c>
      <c r="P144" s="9" t="s">
        <v>21</v>
      </c>
      <c r="Q144" s="23">
        <v>550</v>
      </c>
      <c r="R144" s="17">
        <v>809</v>
      </c>
      <c r="S144" s="23">
        <v>88</v>
      </c>
      <c r="T144" s="23">
        <v>1988</v>
      </c>
      <c r="U144" s="113">
        <v>5.6180555555555598</v>
      </c>
      <c r="V144" s="114"/>
    </row>
    <row r="145" spans="1:250" ht="25.5" hidden="1" customHeight="1">
      <c r="A145" s="146">
        <v>17</v>
      </c>
      <c r="B145" s="124" t="s">
        <v>116</v>
      </c>
      <c r="C145" s="23">
        <v>7</v>
      </c>
      <c r="D145" s="19" t="s">
        <v>117</v>
      </c>
      <c r="E145" s="23">
        <v>62</v>
      </c>
      <c r="F145" s="125">
        <f>E145*C145</f>
        <v>434</v>
      </c>
      <c r="G145" s="169">
        <v>679</v>
      </c>
      <c r="H145" s="23">
        <v>2</v>
      </c>
      <c r="I145" s="23">
        <v>434</v>
      </c>
      <c r="J145" s="23">
        <v>868</v>
      </c>
      <c r="K145" s="19">
        <f>J145</f>
        <v>868</v>
      </c>
      <c r="L145" s="19">
        <v>852</v>
      </c>
      <c r="M145" s="19">
        <f>K145-L145</f>
        <v>16</v>
      </c>
      <c r="N145" s="19">
        <v>0</v>
      </c>
      <c r="O145" s="19" t="s">
        <v>29</v>
      </c>
      <c r="P145" s="7" t="s">
        <v>47</v>
      </c>
      <c r="Q145" s="169">
        <v>1350</v>
      </c>
      <c r="R145" s="169">
        <v>22152</v>
      </c>
      <c r="S145" s="19">
        <v>4000</v>
      </c>
      <c r="T145" s="19">
        <v>2010</v>
      </c>
      <c r="U145" s="113">
        <v>20</v>
      </c>
      <c r="V145" s="114"/>
    </row>
    <row r="146" spans="1:250" ht="25.5" hidden="1" customHeight="1">
      <c r="A146" s="148"/>
      <c r="B146" s="124" t="s">
        <v>118</v>
      </c>
      <c r="C146" s="23">
        <v>7</v>
      </c>
      <c r="D146" s="19" t="s">
        <v>119</v>
      </c>
      <c r="E146" s="23">
        <v>35</v>
      </c>
      <c r="F146" s="125">
        <f>E146*C145</f>
        <v>245</v>
      </c>
      <c r="G146" s="170"/>
      <c r="H146" s="23">
        <v>2</v>
      </c>
      <c r="I146" s="23">
        <v>245</v>
      </c>
      <c r="J146" s="23">
        <v>468</v>
      </c>
      <c r="K146" s="19">
        <v>468</v>
      </c>
      <c r="L146" s="19">
        <v>437</v>
      </c>
      <c r="M146" s="19">
        <f>K146-L146</f>
        <v>31</v>
      </c>
      <c r="N146" s="19">
        <v>0</v>
      </c>
      <c r="O146" s="19" t="s">
        <v>29</v>
      </c>
      <c r="P146" s="7" t="s">
        <v>47</v>
      </c>
      <c r="Q146" s="170"/>
      <c r="R146" s="170"/>
      <c r="S146" s="19"/>
      <c r="T146" s="19"/>
      <c r="U146" s="113"/>
      <c r="V146" s="114"/>
    </row>
    <row r="147" spans="1:250" ht="25.5" hidden="1" customHeight="1">
      <c r="A147" s="146">
        <v>18</v>
      </c>
      <c r="B147" s="156" t="s">
        <v>120</v>
      </c>
      <c r="C147" s="146">
        <v>4</v>
      </c>
      <c r="D147" s="19" t="s">
        <v>51</v>
      </c>
      <c r="E147" s="23">
        <v>57</v>
      </c>
      <c r="F147" s="125">
        <v>57</v>
      </c>
      <c r="G147" s="169">
        <f>F147+F148+F149</f>
        <v>356</v>
      </c>
      <c r="H147" s="146">
        <v>2</v>
      </c>
      <c r="I147" s="23">
        <v>57</v>
      </c>
      <c r="J147" s="23">
        <f>I147*H147</f>
        <v>114</v>
      </c>
      <c r="K147" s="169">
        <v>712</v>
      </c>
      <c r="L147" s="169">
        <v>698</v>
      </c>
      <c r="M147" s="169">
        <f>K147-L147</f>
        <v>14</v>
      </c>
      <c r="N147" s="169">
        <v>0</v>
      </c>
      <c r="O147" s="169" t="s">
        <v>20</v>
      </c>
      <c r="P147" s="186" t="s">
        <v>47</v>
      </c>
      <c r="Q147" s="169">
        <v>1750</v>
      </c>
      <c r="R147" s="169">
        <v>11030</v>
      </c>
      <c r="S147" s="19"/>
      <c r="T147" s="19"/>
      <c r="U147" s="113"/>
      <c r="V147" s="114"/>
    </row>
    <row r="148" spans="1:250" ht="25.5" hidden="1" customHeight="1">
      <c r="A148" s="147"/>
      <c r="B148" s="157"/>
      <c r="C148" s="147"/>
      <c r="D148" s="19" t="s">
        <v>52</v>
      </c>
      <c r="E148" s="23">
        <v>59</v>
      </c>
      <c r="F148" s="125">
        <v>59</v>
      </c>
      <c r="G148" s="180"/>
      <c r="H148" s="147"/>
      <c r="I148" s="23">
        <v>59</v>
      </c>
      <c r="J148" s="23">
        <f>I148*H147</f>
        <v>118</v>
      </c>
      <c r="K148" s="180"/>
      <c r="L148" s="180"/>
      <c r="M148" s="180"/>
      <c r="N148" s="180"/>
      <c r="O148" s="180"/>
      <c r="P148" s="187"/>
      <c r="Q148" s="180"/>
      <c r="R148" s="180"/>
      <c r="S148" s="167"/>
      <c r="T148" s="167">
        <v>2013</v>
      </c>
      <c r="U148" s="196">
        <v>15.4</v>
      </c>
      <c r="V148" s="206"/>
    </row>
    <row r="149" spans="1:250" ht="25.5" hidden="1" customHeight="1">
      <c r="A149" s="148"/>
      <c r="B149" s="158"/>
      <c r="C149" s="148"/>
      <c r="D149" s="19" t="s">
        <v>100</v>
      </c>
      <c r="E149" s="23">
        <v>60</v>
      </c>
      <c r="F149" s="125">
        <v>240</v>
      </c>
      <c r="G149" s="170"/>
      <c r="H149" s="148"/>
      <c r="I149" s="23">
        <v>240</v>
      </c>
      <c r="J149" s="23">
        <f>I149*H147</f>
        <v>480</v>
      </c>
      <c r="K149" s="170"/>
      <c r="L149" s="170"/>
      <c r="M149" s="170"/>
      <c r="N149" s="170"/>
      <c r="O149" s="170"/>
      <c r="P149" s="188"/>
      <c r="Q149" s="170"/>
      <c r="R149" s="170"/>
      <c r="S149" s="167"/>
      <c r="T149" s="167"/>
      <c r="U149" s="196"/>
      <c r="V149" s="206"/>
    </row>
    <row r="150" spans="1:250" ht="25.5" hidden="1" customHeight="1">
      <c r="A150" s="146">
        <v>19</v>
      </c>
      <c r="B150" s="156" t="s">
        <v>121</v>
      </c>
      <c r="C150" s="146">
        <v>18</v>
      </c>
      <c r="D150" s="19" t="s">
        <v>51</v>
      </c>
      <c r="E150" s="23">
        <v>26</v>
      </c>
      <c r="F150" s="125">
        <v>26</v>
      </c>
      <c r="G150" s="169">
        <f>F150+F151+F152</f>
        <v>587</v>
      </c>
      <c r="H150" s="23">
        <v>1</v>
      </c>
      <c r="I150" s="23">
        <v>26</v>
      </c>
      <c r="J150" s="23">
        <v>26</v>
      </c>
      <c r="K150" s="42">
        <v>26</v>
      </c>
      <c r="L150" s="42">
        <v>0</v>
      </c>
      <c r="M150" s="42">
        <f>K150-L150</f>
        <v>26</v>
      </c>
      <c r="N150" s="42">
        <v>0</v>
      </c>
      <c r="O150" s="42"/>
      <c r="P150" s="128" t="s">
        <v>122</v>
      </c>
      <c r="Q150" s="40"/>
      <c r="R150" s="169"/>
      <c r="S150" s="42"/>
      <c r="T150" s="42"/>
      <c r="U150" s="110"/>
      <c r="V150" s="111"/>
    </row>
    <row r="151" spans="1:250" ht="25.5" hidden="1" customHeight="1">
      <c r="A151" s="147"/>
      <c r="B151" s="157"/>
      <c r="C151" s="161"/>
      <c r="D151" s="19" t="s">
        <v>123</v>
      </c>
      <c r="E151" s="23">
        <v>33</v>
      </c>
      <c r="F151" s="125">
        <v>363</v>
      </c>
      <c r="G151" s="161"/>
      <c r="H151" s="23">
        <v>1</v>
      </c>
      <c r="I151" s="23">
        <v>363</v>
      </c>
      <c r="J151" s="23">
        <v>361</v>
      </c>
      <c r="K151" s="42">
        <v>361</v>
      </c>
      <c r="L151" s="42">
        <v>335</v>
      </c>
      <c r="M151" s="42">
        <f>K151-L151</f>
        <v>26</v>
      </c>
      <c r="N151" s="42">
        <v>0</v>
      </c>
      <c r="O151" s="42" t="s">
        <v>83</v>
      </c>
      <c r="P151" s="10" t="s">
        <v>84</v>
      </c>
      <c r="Q151" s="40">
        <v>3000</v>
      </c>
      <c r="R151" s="180"/>
      <c r="S151" s="42"/>
      <c r="T151" s="42"/>
      <c r="U151" s="110"/>
      <c r="V151" s="111"/>
    </row>
    <row r="152" spans="1:250" ht="25.5" hidden="1" customHeight="1">
      <c r="A152" s="148"/>
      <c r="B152" s="158"/>
      <c r="C152" s="162"/>
      <c r="D152" s="19" t="s">
        <v>124</v>
      </c>
      <c r="E152" s="23">
        <v>33</v>
      </c>
      <c r="F152" s="125">
        <v>198</v>
      </c>
      <c r="G152" s="162"/>
      <c r="H152" s="23">
        <v>1</v>
      </c>
      <c r="I152" s="23">
        <v>198</v>
      </c>
      <c r="J152" s="23">
        <v>198</v>
      </c>
      <c r="K152" s="42">
        <v>198</v>
      </c>
      <c r="L152" s="42">
        <v>197</v>
      </c>
      <c r="M152" s="42">
        <f>K152-L152</f>
        <v>1</v>
      </c>
      <c r="N152" s="42">
        <v>0</v>
      </c>
      <c r="O152" s="42" t="s">
        <v>83</v>
      </c>
      <c r="P152" s="10" t="s">
        <v>125</v>
      </c>
      <c r="Q152" s="40"/>
      <c r="R152" s="170"/>
      <c r="S152" s="42"/>
      <c r="T152" s="42"/>
      <c r="U152" s="110"/>
      <c r="V152" s="111"/>
    </row>
    <row r="153" spans="1:250" s="49" customFormat="1" ht="25.5" hidden="1" customHeight="1">
      <c r="A153" s="153">
        <v>20</v>
      </c>
      <c r="B153" s="159" t="s">
        <v>126</v>
      </c>
      <c r="C153" s="160">
        <v>6</v>
      </c>
      <c r="D153" s="18" t="s">
        <v>22</v>
      </c>
      <c r="E153" s="17">
        <v>1</v>
      </c>
      <c r="F153" s="35">
        <v>5</v>
      </c>
      <c r="G153" s="160">
        <v>209</v>
      </c>
      <c r="H153" s="17">
        <v>6</v>
      </c>
      <c r="I153" s="17">
        <v>5</v>
      </c>
      <c r="J153" s="23">
        <f t="shared" ref="J153:J173" si="6">H153*I153</f>
        <v>30</v>
      </c>
      <c r="K153" s="160">
        <v>1662</v>
      </c>
      <c r="L153" s="169">
        <v>1599</v>
      </c>
      <c r="M153" s="169">
        <f>K153-L153</f>
        <v>63</v>
      </c>
      <c r="N153" s="169">
        <v>0</v>
      </c>
      <c r="O153" s="169" t="s">
        <v>20</v>
      </c>
      <c r="P153" s="186" t="s">
        <v>21</v>
      </c>
      <c r="Q153" s="167" t="s">
        <v>127</v>
      </c>
      <c r="R153" s="160">
        <v>27249.45</v>
      </c>
      <c r="S153" s="160"/>
      <c r="T153" s="160">
        <v>2005.1</v>
      </c>
      <c r="U153" s="196">
        <v>16.395577617328499</v>
      </c>
      <c r="V153" s="206"/>
      <c r="IP153" s="4"/>
    </row>
    <row r="154" spans="1:250" s="49" customFormat="1" ht="25.5" hidden="1" customHeight="1">
      <c r="A154" s="153"/>
      <c r="B154" s="159"/>
      <c r="C154" s="160"/>
      <c r="D154" s="18" t="s">
        <v>69</v>
      </c>
      <c r="E154" s="17">
        <v>34</v>
      </c>
      <c r="F154" s="35">
        <v>204</v>
      </c>
      <c r="G154" s="160"/>
      <c r="H154" s="17">
        <v>8</v>
      </c>
      <c r="I154" s="17">
        <v>204</v>
      </c>
      <c r="J154" s="23">
        <f t="shared" si="6"/>
        <v>1632</v>
      </c>
      <c r="K154" s="160"/>
      <c r="L154" s="170"/>
      <c r="M154" s="170"/>
      <c r="N154" s="170"/>
      <c r="O154" s="170"/>
      <c r="P154" s="188"/>
      <c r="Q154" s="149"/>
      <c r="R154" s="160"/>
      <c r="S154" s="160"/>
      <c r="T154" s="160"/>
      <c r="U154" s="196"/>
      <c r="V154" s="206"/>
      <c r="IO154" s="4"/>
      <c r="IP154" s="4"/>
    </row>
    <row r="155" spans="1:250" s="49" customFormat="1" ht="25.5" hidden="1" customHeight="1">
      <c r="A155" s="153">
        <v>21</v>
      </c>
      <c r="B155" s="159" t="s">
        <v>128</v>
      </c>
      <c r="C155" s="160">
        <v>6</v>
      </c>
      <c r="D155" s="163" t="s">
        <v>51</v>
      </c>
      <c r="E155" s="160">
        <v>8</v>
      </c>
      <c r="F155" s="175">
        <v>8</v>
      </c>
      <c r="G155" s="160">
        <v>58</v>
      </c>
      <c r="H155" s="17">
        <v>6</v>
      </c>
      <c r="I155" s="17">
        <v>1</v>
      </c>
      <c r="J155" s="23">
        <f t="shared" si="6"/>
        <v>6</v>
      </c>
      <c r="K155" s="167">
        <v>442</v>
      </c>
      <c r="L155" s="169">
        <v>404</v>
      </c>
      <c r="M155" s="169">
        <f>K155-L155</f>
        <v>38</v>
      </c>
      <c r="N155" s="169">
        <v>0</v>
      </c>
      <c r="O155" s="169" t="s">
        <v>20</v>
      </c>
      <c r="P155" s="186" t="s">
        <v>21</v>
      </c>
      <c r="Q155" s="167" t="s">
        <v>127</v>
      </c>
      <c r="R155" s="160">
        <v>3520</v>
      </c>
      <c r="S155" s="160"/>
      <c r="T155" s="160">
        <v>1997.12</v>
      </c>
      <c r="U155" s="196">
        <v>7.9638009049773801</v>
      </c>
      <c r="V155" s="206"/>
      <c r="IO155" s="4"/>
      <c r="IP155" s="4"/>
    </row>
    <row r="156" spans="1:250" s="49" customFormat="1" ht="25.5" hidden="1" customHeight="1">
      <c r="A156" s="153"/>
      <c r="B156" s="159"/>
      <c r="C156" s="160"/>
      <c r="D156" s="163"/>
      <c r="E156" s="160"/>
      <c r="F156" s="175"/>
      <c r="G156" s="160"/>
      <c r="H156" s="17">
        <v>8</v>
      </c>
      <c r="I156" s="17">
        <v>7</v>
      </c>
      <c r="J156" s="23">
        <f t="shared" si="6"/>
        <v>56</v>
      </c>
      <c r="K156" s="167"/>
      <c r="L156" s="180"/>
      <c r="M156" s="180"/>
      <c r="N156" s="180"/>
      <c r="O156" s="180"/>
      <c r="P156" s="187"/>
      <c r="Q156" s="149"/>
      <c r="R156" s="160"/>
      <c r="S156" s="160"/>
      <c r="T156" s="160"/>
      <c r="U156" s="196"/>
      <c r="V156" s="206"/>
      <c r="IO156" s="4"/>
      <c r="IP156" s="4"/>
    </row>
    <row r="157" spans="1:250" s="49" customFormat="1" ht="25.5" hidden="1" customHeight="1">
      <c r="A157" s="153"/>
      <c r="B157" s="159"/>
      <c r="C157" s="160"/>
      <c r="D157" s="163" t="s">
        <v>22</v>
      </c>
      <c r="E157" s="160">
        <v>10</v>
      </c>
      <c r="F157" s="175">
        <v>50</v>
      </c>
      <c r="G157" s="160"/>
      <c r="H157" s="17">
        <v>6</v>
      </c>
      <c r="I157" s="17">
        <v>10</v>
      </c>
      <c r="J157" s="23">
        <f t="shared" si="6"/>
        <v>60</v>
      </c>
      <c r="K157" s="167"/>
      <c r="L157" s="180"/>
      <c r="M157" s="180"/>
      <c r="N157" s="180"/>
      <c r="O157" s="180"/>
      <c r="P157" s="187"/>
      <c r="Q157" s="149"/>
      <c r="R157" s="160"/>
      <c r="S157" s="160"/>
      <c r="T157" s="160"/>
      <c r="U157" s="196"/>
      <c r="V157" s="206"/>
      <c r="IO157" s="4"/>
      <c r="IP157" s="4"/>
    </row>
    <row r="158" spans="1:250" s="49" customFormat="1" ht="25.5" hidden="1" customHeight="1">
      <c r="A158" s="153"/>
      <c r="B158" s="159"/>
      <c r="C158" s="160"/>
      <c r="D158" s="163"/>
      <c r="E158" s="160"/>
      <c r="F158" s="175"/>
      <c r="G158" s="160"/>
      <c r="H158" s="17">
        <v>8</v>
      </c>
      <c r="I158" s="17">
        <v>40</v>
      </c>
      <c r="J158" s="23">
        <f t="shared" si="6"/>
        <v>320</v>
      </c>
      <c r="K158" s="167"/>
      <c r="L158" s="170"/>
      <c r="M158" s="170"/>
      <c r="N158" s="170"/>
      <c r="O158" s="170"/>
      <c r="P158" s="188"/>
      <c r="Q158" s="149"/>
      <c r="R158" s="160"/>
      <c r="S158" s="160"/>
      <c r="T158" s="160"/>
      <c r="U158" s="196"/>
      <c r="V158" s="206"/>
      <c r="IO158" s="4"/>
      <c r="IP158" s="4"/>
    </row>
    <row r="159" spans="1:250" s="49" customFormat="1" ht="25.5" hidden="1" customHeight="1">
      <c r="A159" s="153">
        <v>22</v>
      </c>
      <c r="B159" s="159" t="s">
        <v>129</v>
      </c>
      <c r="C159" s="149">
        <v>7</v>
      </c>
      <c r="D159" s="18" t="s">
        <v>51</v>
      </c>
      <c r="E159" s="17">
        <v>16</v>
      </c>
      <c r="F159" s="35">
        <v>16</v>
      </c>
      <c r="G159" s="160">
        <v>118</v>
      </c>
      <c r="H159" s="17">
        <v>6</v>
      </c>
      <c r="I159" s="23">
        <v>16</v>
      </c>
      <c r="J159" s="23">
        <f t="shared" si="6"/>
        <v>96</v>
      </c>
      <c r="K159" s="169">
        <v>708</v>
      </c>
      <c r="L159" s="169">
        <v>701</v>
      </c>
      <c r="M159" s="169">
        <f>K159-L159</f>
        <v>7</v>
      </c>
      <c r="N159" s="169">
        <v>0</v>
      </c>
      <c r="O159" s="169" t="s">
        <v>20</v>
      </c>
      <c r="P159" s="186" t="s">
        <v>21</v>
      </c>
      <c r="Q159" s="167">
        <v>1300</v>
      </c>
      <c r="R159" s="160">
        <v>4465</v>
      </c>
      <c r="S159" s="160"/>
      <c r="T159" s="160">
        <v>1987.12</v>
      </c>
      <c r="U159" s="196">
        <v>6.3064971751412404</v>
      </c>
      <c r="V159" s="206"/>
      <c r="IO159" s="4"/>
      <c r="IP159" s="4"/>
    </row>
    <row r="160" spans="1:250" s="49" customFormat="1" ht="25.5" hidden="1" customHeight="1">
      <c r="A160" s="153"/>
      <c r="B160" s="159"/>
      <c r="C160" s="149"/>
      <c r="D160" s="18" t="s">
        <v>22</v>
      </c>
      <c r="E160" s="17">
        <v>19</v>
      </c>
      <c r="F160" s="35">
        <v>95</v>
      </c>
      <c r="G160" s="160"/>
      <c r="H160" s="17">
        <v>6</v>
      </c>
      <c r="I160" s="17">
        <v>95</v>
      </c>
      <c r="J160" s="23">
        <f t="shared" si="6"/>
        <v>570</v>
      </c>
      <c r="K160" s="180"/>
      <c r="L160" s="180"/>
      <c r="M160" s="180"/>
      <c r="N160" s="180"/>
      <c r="O160" s="180"/>
      <c r="P160" s="187"/>
      <c r="Q160" s="167"/>
      <c r="R160" s="160"/>
      <c r="S160" s="160"/>
      <c r="T160" s="160"/>
      <c r="U160" s="196"/>
      <c r="V160" s="206"/>
      <c r="IO160" s="4"/>
      <c r="IP160" s="4"/>
    </row>
    <row r="161" spans="1:250" s="49" customFormat="1" ht="25.5" hidden="1" customHeight="1">
      <c r="A161" s="153"/>
      <c r="B161" s="159"/>
      <c r="C161" s="149"/>
      <c r="D161" s="18" t="s">
        <v>130</v>
      </c>
      <c r="E161" s="17">
        <v>7</v>
      </c>
      <c r="F161" s="35">
        <v>7</v>
      </c>
      <c r="G161" s="160"/>
      <c r="H161" s="17">
        <v>6</v>
      </c>
      <c r="I161" s="17">
        <v>7</v>
      </c>
      <c r="J161" s="23">
        <f t="shared" si="6"/>
        <v>42</v>
      </c>
      <c r="K161" s="170"/>
      <c r="L161" s="170"/>
      <c r="M161" s="170"/>
      <c r="N161" s="170"/>
      <c r="O161" s="170"/>
      <c r="P161" s="188"/>
      <c r="Q161" s="167"/>
      <c r="R161" s="160"/>
      <c r="S161" s="160"/>
      <c r="T161" s="160"/>
      <c r="U161" s="196"/>
      <c r="V161" s="206"/>
      <c r="IO161" s="4"/>
      <c r="IP161" s="4"/>
    </row>
    <row r="162" spans="1:250" s="49" customFormat="1" ht="25.5" hidden="1" customHeight="1">
      <c r="A162" s="153">
        <v>23</v>
      </c>
      <c r="B162" s="159" t="s">
        <v>131</v>
      </c>
      <c r="C162" s="149">
        <v>6</v>
      </c>
      <c r="D162" s="18" t="s">
        <v>69</v>
      </c>
      <c r="E162" s="17">
        <v>3</v>
      </c>
      <c r="F162" s="35">
        <v>18</v>
      </c>
      <c r="G162" s="171">
        <v>108</v>
      </c>
      <c r="H162" s="17">
        <v>6</v>
      </c>
      <c r="I162" s="17">
        <v>18</v>
      </c>
      <c r="J162" s="23">
        <f t="shared" si="6"/>
        <v>108</v>
      </c>
      <c r="K162" s="167">
        <v>828</v>
      </c>
      <c r="L162" s="169">
        <v>804</v>
      </c>
      <c r="M162" s="169">
        <f>K162-L162</f>
        <v>24</v>
      </c>
      <c r="N162" s="169">
        <v>0</v>
      </c>
      <c r="O162" s="169" t="s">
        <v>29</v>
      </c>
      <c r="P162" s="186" t="s">
        <v>21</v>
      </c>
      <c r="Q162" s="167" t="s">
        <v>127</v>
      </c>
      <c r="R162" s="160">
        <v>6534</v>
      </c>
      <c r="S162" s="160"/>
      <c r="T162" s="160">
        <v>2004.9</v>
      </c>
      <c r="U162" s="196">
        <v>7.8913043478260896</v>
      </c>
      <c r="V162" s="206"/>
      <c r="IP162" s="4"/>
    </row>
    <row r="163" spans="1:250" s="49" customFormat="1" ht="25.5" hidden="1" customHeight="1">
      <c r="A163" s="153"/>
      <c r="B163" s="159"/>
      <c r="C163" s="149"/>
      <c r="D163" s="18" t="s">
        <v>69</v>
      </c>
      <c r="E163" s="17">
        <v>15</v>
      </c>
      <c r="F163" s="35">
        <v>90</v>
      </c>
      <c r="G163" s="171"/>
      <c r="H163" s="17">
        <v>8</v>
      </c>
      <c r="I163" s="17">
        <v>90</v>
      </c>
      <c r="J163" s="23">
        <f t="shared" si="6"/>
        <v>720</v>
      </c>
      <c r="K163" s="167"/>
      <c r="L163" s="170"/>
      <c r="M163" s="170"/>
      <c r="N163" s="170"/>
      <c r="O163" s="170"/>
      <c r="P163" s="188"/>
      <c r="Q163" s="149"/>
      <c r="R163" s="160"/>
      <c r="S163" s="160"/>
      <c r="T163" s="160"/>
      <c r="U163" s="196"/>
      <c r="V163" s="206"/>
      <c r="IP163" s="4"/>
    </row>
    <row r="164" spans="1:250" ht="25.5" hidden="1" customHeight="1">
      <c r="A164" s="153">
        <v>24</v>
      </c>
      <c r="B164" s="159" t="s">
        <v>132</v>
      </c>
      <c r="C164" s="149">
        <v>6</v>
      </c>
      <c r="D164" s="18" t="s">
        <v>51</v>
      </c>
      <c r="E164" s="23">
        <v>13</v>
      </c>
      <c r="F164" s="24">
        <v>13</v>
      </c>
      <c r="G164" s="176">
        <v>88</v>
      </c>
      <c r="H164" s="23">
        <v>6</v>
      </c>
      <c r="I164" s="23">
        <v>13</v>
      </c>
      <c r="J164" s="23">
        <f t="shared" si="6"/>
        <v>78</v>
      </c>
      <c r="K164" s="169">
        <v>528</v>
      </c>
      <c r="L164" s="169">
        <v>526</v>
      </c>
      <c r="M164" s="169">
        <f>K164-L164</f>
        <v>2</v>
      </c>
      <c r="N164" s="169">
        <v>0</v>
      </c>
      <c r="O164" s="169" t="s">
        <v>29</v>
      </c>
      <c r="P164" s="186" t="s">
        <v>21</v>
      </c>
      <c r="Q164" s="167">
        <v>1300</v>
      </c>
      <c r="R164" s="160">
        <v>3415</v>
      </c>
      <c r="S164" s="160"/>
      <c r="T164" s="167">
        <v>1989.12</v>
      </c>
      <c r="U164" s="196">
        <v>6.4678030303030303</v>
      </c>
      <c r="V164" s="206"/>
    </row>
    <row r="165" spans="1:250" ht="25.5" hidden="1" customHeight="1">
      <c r="A165" s="153"/>
      <c r="B165" s="159"/>
      <c r="C165" s="149"/>
      <c r="D165" s="18" t="s">
        <v>26</v>
      </c>
      <c r="E165" s="23">
        <v>17</v>
      </c>
      <c r="F165" s="24">
        <v>68</v>
      </c>
      <c r="G165" s="176"/>
      <c r="H165" s="23">
        <v>6</v>
      </c>
      <c r="I165" s="23">
        <v>68</v>
      </c>
      <c r="J165" s="23">
        <f t="shared" si="6"/>
        <v>408</v>
      </c>
      <c r="K165" s="180"/>
      <c r="L165" s="180"/>
      <c r="M165" s="180"/>
      <c r="N165" s="180"/>
      <c r="O165" s="180"/>
      <c r="P165" s="187"/>
      <c r="Q165" s="167"/>
      <c r="R165" s="160"/>
      <c r="S165" s="160"/>
      <c r="T165" s="167"/>
      <c r="U165" s="196"/>
      <c r="V165" s="206"/>
    </row>
    <row r="166" spans="1:250" ht="25.5" hidden="1" customHeight="1">
      <c r="A166" s="153"/>
      <c r="B166" s="159"/>
      <c r="C166" s="149"/>
      <c r="D166" s="17">
        <v>6</v>
      </c>
      <c r="E166" s="17">
        <v>7</v>
      </c>
      <c r="F166" s="35">
        <v>7</v>
      </c>
      <c r="G166" s="176"/>
      <c r="H166" s="17">
        <v>6</v>
      </c>
      <c r="I166" s="17">
        <v>7</v>
      </c>
      <c r="J166" s="23">
        <f t="shared" si="6"/>
        <v>42</v>
      </c>
      <c r="K166" s="170"/>
      <c r="L166" s="170"/>
      <c r="M166" s="170"/>
      <c r="N166" s="170"/>
      <c r="O166" s="170"/>
      <c r="P166" s="188"/>
      <c r="Q166" s="167"/>
      <c r="R166" s="160"/>
      <c r="S166" s="160"/>
      <c r="T166" s="167"/>
      <c r="U166" s="196"/>
      <c r="V166" s="206"/>
    </row>
    <row r="167" spans="1:250" ht="25.5" hidden="1" customHeight="1">
      <c r="A167" s="126">
        <v>25</v>
      </c>
      <c r="B167" s="127" t="s">
        <v>133</v>
      </c>
      <c r="C167" s="25">
        <v>6</v>
      </c>
      <c r="D167" s="18" t="s">
        <v>134</v>
      </c>
      <c r="E167" s="37">
        <v>16</v>
      </c>
      <c r="F167" s="38">
        <f>3*E167</f>
        <v>48</v>
      </c>
      <c r="G167" s="47">
        <v>48</v>
      </c>
      <c r="H167" s="37">
        <v>6</v>
      </c>
      <c r="I167" s="37">
        <v>48</v>
      </c>
      <c r="J167" s="25">
        <f t="shared" si="6"/>
        <v>288</v>
      </c>
      <c r="K167" s="42">
        <v>288</v>
      </c>
      <c r="L167" s="42">
        <v>0</v>
      </c>
      <c r="M167" s="42">
        <f>K167-L167</f>
        <v>288</v>
      </c>
      <c r="N167" s="42">
        <v>0</v>
      </c>
      <c r="O167" s="42"/>
      <c r="P167" s="10"/>
      <c r="Q167" s="19"/>
      <c r="R167" s="19">
        <v>2648</v>
      </c>
      <c r="S167" s="19"/>
      <c r="T167" s="19"/>
      <c r="U167" s="19">
        <v>9.1999999999999993</v>
      </c>
      <c r="V167" s="200" t="s">
        <v>135</v>
      </c>
    </row>
    <row r="168" spans="1:250" ht="25.5" hidden="1" customHeight="1">
      <c r="A168" s="153">
        <v>26</v>
      </c>
      <c r="B168" s="159" t="s">
        <v>136</v>
      </c>
      <c r="C168" s="146">
        <v>6</v>
      </c>
      <c r="D168" s="163" t="s">
        <v>60</v>
      </c>
      <c r="E168" s="160">
        <v>18</v>
      </c>
      <c r="F168" s="160">
        <v>18</v>
      </c>
      <c r="G168" s="177">
        <v>50</v>
      </c>
      <c r="H168" s="37">
        <v>6</v>
      </c>
      <c r="I168" s="37">
        <v>8</v>
      </c>
      <c r="J168" s="25">
        <f t="shared" si="6"/>
        <v>48</v>
      </c>
      <c r="K168" s="169">
        <f>J168+J169+J170+J171+J172+J173</f>
        <v>352</v>
      </c>
      <c r="L168" s="169">
        <v>0</v>
      </c>
      <c r="M168" s="169">
        <v>352</v>
      </c>
      <c r="N168" s="169">
        <v>0</v>
      </c>
      <c r="O168" s="169"/>
      <c r="P168" s="186"/>
      <c r="Q168" s="167"/>
      <c r="R168" s="189">
        <v>3525</v>
      </c>
      <c r="S168" s="189"/>
      <c r="T168" s="189"/>
      <c r="U168" s="189">
        <v>10</v>
      </c>
      <c r="V168" s="201"/>
    </row>
    <row r="169" spans="1:250" ht="25.5" hidden="1" customHeight="1">
      <c r="A169" s="153"/>
      <c r="B169" s="159"/>
      <c r="C169" s="147"/>
      <c r="D169" s="163"/>
      <c r="E169" s="160"/>
      <c r="F169" s="160"/>
      <c r="G169" s="178"/>
      <c r="H169" s="37">
        <v>8</v>
      </c>
      <c r="I169" s="37">
        <v>10</v>
      </c>
      <c r="J169" s="25">
        <f t="shared" si="6"/>
        <v>80</v>
      </c>
      <c r="K169" s="180"/>
      <c r="L169" s="180"/>
      <c r="M169" s="180"/>
      <c r="N169" s="180"/>
      <c r="O169" s="180"/>
      <c r="P169" s="187"/>
      <c r="Q169" s="167"/>
      <c r="R169" s="189"/>
      <c r="S169" s="189"/>
      <c r="T169" s="189"/>
      <c r="U169" s="189"/>
      <c r="V169" s="201"/>
    </row>
    <row r="170" spans="1:250" ht="25.5" hidden="1" customHeight="1">
      <c r="A170" s="153"/>
      <c r="B170" s="159"/>
      <c r="C170" s="147"/>
      <c r="D170" s="163" t="s">
        <v>137</v>
      </c>
      <c r="E170" s="160">
        <v>17</v>
      </c>
      <c r="F170" s="160">
        <v>17</v>
      </c>
      <c r="G170" s="178"/>
      <c r="H170" s="37">
        <v>6</v>
      </c>
      <c r="I170" s="37">
        <v>8</v>
      </c>
      <c r="J170" s="25">
        <f t="shared" si="6"/>
        <v>48</v>
      </c>
      <c r="K170" s="180"/>
      <c r="L170" s="180"/>
      <c r="M170" s="180"/>
      <c r="N170" s="180"/>
      <c r="O170" s="180"/>
      <c r="P170" s="187"/>
      <c r="Q170" s="167"/>
      <c r="R170" s="189"/>
      <c r="S170" s="189"/>
      <c r="T170" s="189"/>
      <c r="U170" s="189"/>
      <c r="V170" s="201"/>
    </row>
    <row r="171" spans="1:250" ht="25.5" hidden="1" customHeight="1">
      <c r="A171" s="153"/>
      <c r="B171" s="159"/>
      <c r="C171" s="147"/>
      <c r="D171" s="163"/>
      <c r="E171" s="160"/>
      <c r="F171" s="160"/>
      <c r="G171" s="178"/>
      <c r="H171" s="37">
        <v>8</v>
      </c>
      <c r="I171" s="37">
        <v>9</v>
      </c>
      <c r="J171" s="25">
        <f t="shared" si="6"/>
        <v>72</v>
      </c>
      <c r="K171" s="180"/>
      <c r="L171" s="180"/>
      <c r="M171" s="180"/>
      <c r="N171" s="180"/>
      <c r="O171" s="180"/>
      <c r="P171" s="187"/>
      <c r="Q171" s="167"/>
      <c r="R171" s="189"/>
      <c r="S171" s="189"/>
      <c r="T171" s="189"/>
      <c r="U171" s="189"/>
      <c r="V171" s="201"/>
    </row>
    <row r="172" spans="1:250" ht="25.5" hidden="1" customHeight="1">
      <c r="A172" s="153"/>
      <c r="B172" s="159"/>
      <c r="C172" s="147"/>
      <c r="D172" s="163" t="s">
        <v>138</v>
      </c>
      <c r="E172" s="160">
        <v>15</v>
      </c>
      <c r="F172" s="160">
        <v>15</v>
      </c>
      <c r="G172" s="178"/>
      <c r="H172" s="37">
        <v>6</v>
      </c>
      <c r="I172" s="37">
        <v>8</v>
      </c>
      <c r="J172" s="25">
        <f t="shared" si="6"/>
        <v>48</v>
      </c>
      <c r="K172" s="180"/>
      <c r="L172" s="180"/>
      <c r="M172" s="180"/>
      <c r="N172" s="180"/>
      <c r="O172" s="180"/>
      <c r="P172" s="187"/>
      <c r="Q172" s="167"/>
      <c r="R172" s="189"/>
      <c r="S172" s="189"/>
      <c r="T172" s="189"/>
      <c r="U172" s="189"/>
      <c r="V172" s="201"/>
    </row>
    <row r="173" spans="1:250" ht="25.5" hidden="1" customHeight="1">
      <c r="A173" s="153"/>
      <c r="B173" s="159"/>
      <c r="C173" s="148"/>
      <c r="D173" s="163"/>
      <c r="E173" s="160"/>
      <c r="F173" s="160"/>
      <c r="G173" s="179"/>
      <c r="H173" s="37">
        <v>8</v>
      </c>
      <c r="I173" s="37">
        <v>7</v>
      </c>
      <c r="J173" s="25">
        <f t="shared" si="6"/>
        <v>56</v>
      </c>
      <c r="K173" s="170"/>
      <c r="L173" s="170"/>
      <c r="M173" s="170"/>
      <c r="N173" s="170"/>
      <c r="O173" s="170"/>
      <c r="P173" s="188"/>
      <c r="Q173" s="167"/>
      <c r="R173" s="189"/>
      <c r="S173" s="189"/>
      <c r="T173" s="189"/>
      <c r="U173" s="189"/>
      <c r="V173" s="202"/>
    </row>
    <row r="174" spans="1:250" ht="25.5" customHeight="1">
      <c r="A174" s="142" t="s">
        <v>139</v>
      </c>
      <c r="B174" s="143"/>
      <c r="C174" s="37"/>
      <c r="D174" s="37"/>
      <c r="E174" s="37"/>
      <c r="F174" s="37">
        <f t="shared" ref="F174:N174" si="7">SUM(F115:F173)</f>
        <v>3687</v>
      </c>
      <c r="G174" s="37">
        <f t="shared" si="7"/>
        <v>3687</v>
      </c>
      <c r="H174" s="37">
        <f t="shared" si="7"/>
        <v>317</v>
      </c>
      <c r="I174" s="37">
        <f t="shared" si="7"/>
        <v>3687</v>
      </c>
      <c r="J174" s="37">
        <f t="shared" si="7"/>
        <v>16083</v>
      </c>
      <c r="K174" s="37">
        <f t="shared" si="7"/>
        <v>16083</v>
      </c>
      <c r="L174" s="37">
        <f t="shared" si="7"/>
        <v>14683</v>
      </c>
      <c r="M174" s="37">
        <f t="shared" si="7"/>
        <v>1400</v>
      </c>
      <c r="N174" s="37">
        <f t="shared" si="7"/>
        <v>0</v>
      </c>
      <c r="O174" s="37"/>
      <c r="P174" s="37"/>
      <c r="Q174" s="25"/>
      <c r="R174" s="37">
        <f>SUM(R115:R166)</f>
        <v>144995.45000000001</v>
      </c>
      <c r="S174" s="33"/>
      <c r="T174" s="37"/>
      <c r="U174" s="110"/>
      <c r="V174" s="111"/>
    </row>
    <row r="175" spans="1:250" s="49" customFormat="1" ht="25.5" customHeight="1">
      <c r="A175" s="144" t="s">
        <v>140</v>
      </c>
      <c r="B175" s="144"/>
      <c r="C175" s="17"/>
      <c r="D175" s="17"/>
      <c r="E175" s="17"/>
      <c r="F175" s="118">
        <f>F114+F174</f>
        <v>8593</v>
      </c>
      <c r="G175" s="118">
        <f>G114+G174</f>
        <v>3687</v>
      </c>
      <c r="H175" s="118"/>
      <c r="I175" s="118">
        <f t="shared" ref="I175:R175" si="8">I114+I174</f>
        <v>8593</v>
      </c>
      <c r="J175" s="118">
        <f t="shared" si="8"/>
        <v>35990</v>
      </c>
      <c r="K175" s="118">
        <f t="shared" si="8"/>
        <v>35990</v>
      </c>
      <c r="L175" s="118">
        <f t="shared" si="8"/>
        <v>33569</v>
      </c>
      <c r="M175" s="118">
        <f t="shared" si="8"/>
        <v>2421</v>
      </c>
      <c r="N175" s="118">
        <f t="shared" si="8"/>
        <v>0</v>
      </c>
      <c r="O175" s="118">
        <f t="shared" si="8"/>
        <v>0</v>
      </c>
      <c r="P175" s="118">
        <f t="shared" si="8"/>
        <v>0</v>
      </c>
      <c r="Q175" s="129">
        <f t="shared" si="8"/>
        <v>0</v>
      </c>
      <c r="R175" s="118">
        <f t="shared" si="8"/>
        <v>317651.99</v>
      </c>
      <c r="S175" s="33"/>
      <c r="T175" s="17"/>
      <c r="U175" s="113"/>
      <c r="V175" s="114"/>
      <c r="IP175" s="4"/>
    </row>
    <row r="176" spans="1:250" s="49" customFormat="1" ht="25.5" customHeight="1">
      <c r="A176" s="145" t="s">
        <v>141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IP176" s="4"/>
    </row>
  </sheetData>
  <autoFilter ref="A1:V176">
    <filterColumn colId="1">
      <colorFilter dxfId="0"/>
    </filterColumn>
    <extLst/>
  </autoFilter>
  <mergeCells count="980">
    <mergeCell ref="V139:V140"/>
    <mergeCell ref="V141:V142"/>
    <mergeCell ref="V148:V149"/>
    <mergeCell ref="V153:V154"/>
    <mergeCell ref="V155:V158"/>
    <mergeCell ref="V159:V161"/>
    <mergeCell ref="V162:V163"/>
    <mergeCell ref="V164:V166"/>
    <mergeCell ref="V167:V173"/>
    <mergeCell ref="V110:V111"/>
    <mergeCell ref="V112:V113"/>
    <mergeCell ref="V116:V119"/>
    <mergeCell ref="V123:V124"/>
    <mergeCell ref="V125:V126"/>
    <mergeCell ref="V127:V128"/>
    <mergeCell ref="V129:V130"/>
    <mergeCell ref="V131:V134"/>
    <mergeCell ref="V135:V138"/>
    <mergeCell ref="V90:V92"/>
    <mergeCell ref="V94:V95"/>
    <mergeCell ref="V96:V97"/>
    <mergeCell ref="V98:V99"/>
    <mergeCell ref="V100:V101"/>
    <mergeCell ref="V102:V103"/>
    <mergeCell ref="V104:V105"/>
    <mergeCell ref="V106:V107"/>
    <mergeCell ref="V108:V109"/>
    <mergeCell ref="V57:V60"/>
    <mergeCell ref="V61:V64"/>
    <mergeCell ref="V65:V67"/>
    <mergeCell ref="V68:V72"/>
    <mergeCell ref="V73:V75"/>
    <mergeCell ref="V80:V81"/>
    <mergeCell ref="V82:V83"/>
    <mergeCell ref="V84:V86"/>
    <mergeCell ref="V87:V89"/>
    <mergeCell ref="U153:U154"/>
    <mergeCell ref="U155:U158"/>
    <mergeCell ref="U159:U161"/>
    <mergeCell ref="U162:U163"/>
    <mergeCell ref="U164:U166"/>
    <mergeCell ref="U168:U173"/>
    <mergeCell ref="V2:V3"/>
    <mergeCell ref="V4:V6"/>
    <mergeCell ref="V7:V9"/>
    <mergeCell ref="V10:V12"/>
    <mergeCell ref="V13:V15"/>
    <mergeCell ref="V16:V18"/>
    <mergeCell ref="V19:V21"/>
    <mergeCell ref="V22:V23"/>
    <mergeCell ref="V24:V25"/>
    <mergeCell ref="V26:V28"/>
    <mergeCell ref="V29:V31"/>
    <mergeCell ref="V32:V34"/>
    <mergeCell ref="V35:V38"/>
    <mergeCell ref="V39:V40"/>
    <mergeCell ref="V41:V44"/>
    <mergeCell ref="V45:V48"/>
    <mergeCell ref="V49:V52"/>
    <mergeCell ref="V53:V56"/>
    <mergeCell ref="U123:U124"/>
    <mergeCell ref="U125:U126"/>
    <mergeCell ref="U127:U128"/>
    <mergeCell ref="U129:U130"/>
    <mergeCell ref="U131:U134"/>
    <mergeCell ref="U135:U138"/>
    <mergeCell ref="U139:U140"/>
    <mergeCell ref="U141:U142"/>
    <mergeCell ref="U148:U149"/>
    <mergeCell ref="U98:U99"/>
    <mergeCell ref="U100:U101"/>
    <mergeCell ref="U102:U103"/>
    <mergeCell ref="U104:U105"/>
    <mergeCell ref="U106:U107"/>
    <mergeCell ref="U108:U109"/>
    <mergeCell ref="U110:U111"/>
    <mergeCell ref="U112:U113"/>
    <mergeCell ref="U116:U119"/>
    <mergeCell ref="U68:U72"/>
    <mergeCell ref="U73:U75"/>
    <mergeCell ref="U80:U81"/>
    <mergeCell ref="U82:U83"/>
    <mergeCell ref="U84:U86"/>
    <mergeCell ref="U87:U89"/>
    <mergeCell ref="U90:U92"/>
    <mergeCell ref="U94:U95"/>
    <mergeCell ref="U96:U97"/>
    <mergeCell ref="T162:T163"/>
    <mergeCell ref="T164:T166"/>
    <mergeCell ref="T168:T173"/>
    <mergeCell ref="U2:U3"/>
    <mergeCell ref="U4:U6"/>
    <mergeCell ref="U7:U9"/>
    <mergeCell ref="U10:U12"/>
    <mergeCell ref="U13:U15"/>
    <mergeCell ref="U16:U18"/>
    <mergeCell ref="U19:U21"/>
    <mergeCell ref="U22:U23"/>
    <mergeCell ref="U24:U25"/>
    <mergeCell ref="U26:U28"/>
    <mergeCell ref="U29:U31"/>
    <mergeCell ref="U32:U34"/>
    <mergeCell ref="U35:U38"/>
    <mergeCell ref="U39:U40"/>
    <mergeCell ref="U41:U44"/>
    <mergeCell ref="U45:U48"/>
    <mergeCell ref="U49:U52"/>
    <mergeCell ref="U53:U56"/>
    <mergeCell ref="U57:U60"/>
    <mergeCell ref="U61:U64"/>
    <mergeCell ref="U65:U67"/>
    <mergeCell ref="T129:T130"/>
    <mergeCell ref="T131:T134"/>
    <mergeCell ref="T135:T138"/>
    <mergeCell ref="T139:T140"/>
    <mergeCell ref="T141:T142"/>
    <mergeCell ref="T148:T149"/>
    <mergeCell ref="T153:T154"/>
    <mergeCell ref="T155:T158"/>
    <mergeCell ref="T159:T161"/>
    <mergeCell ref="T104:T105"/>
    <mergeCell ref="T106:T107"/>
    <mergeCell ref="T108:T109"/>
    <mergeCell ref="T110:T111"/>
    <mergeCell ref="T112:T113"/>
    <mergeCell ref="T116:T119"/>
    <mergeCell ref="T123:T124"/>
    <mergeCell ref="T125:T126"/>
    <mergeCell ref="T127:T128"/>
    <mergeCell ref="T80:T81"/>
    <mergeCell ref="T82:T83"/>
    <mergeCell ref="T84:T89"/>
    <mergeCell ref="T90:T92"/>
    <mergeCell ref="T94:T95"/>
    <mergeCell ref="T96:T97"/>
    <mergeCell ref="T98:T99"/>
    <mergeCell ref="T100:T101"/>
    <mergeCell ref="T102:T103"/>
    <mergeCell ref="S168:S173"/>
    <mergeCell ref="T2:T3"/>
    <mergeCell ref="T4:T6"/>
    <mergeCell ref="T7:T9"/>
    <mergeCell ref="T10:T12"/>
    <mergeCell ref="T13:T15"/>
    <mergeCell ref="T16:T18"/>
    <mergeCell ref="T19:T21"/>
    <mergeCell ref="T22:T23"/>
    <mergeCell ref="T24:T25"/>
    <mergeCell ref="T26:T28"/>
    <mergeCell ref="T29:T31"/>
    <mergeCell ref="T32:T34"/>
    <mergeCell ref="T35:T38"/>
    <mergeCell ref="T39:T40"/>
    <mergeCell ref="T41:T44"/>
    <mergeCell ref="T45:T48"/>
    <mergeCell ref="T49:T52"/>
    <mergeCell ref="T53:T56"/>
    <mergeCell ref="T57:T60"/>
    <mergeCell ref="T61:T64"/>
    <mergeCell ref="T65:T67"/>
    <mergeCell ref="T68:T72"/>
    <mergeCell ref="T73:T75"/>
    <mergeCell ref="S135:S138"/>
    <mergeCell ref="S139:S140"/>
    <mergeCell ref="S141:S142"/>
    <mergeCell ref="S148:S149"/>
    <mergeCell ref="S153:S154"/>
    <mergeCell ref="S155:S158"/>
    <mergeCell ref="S159:S161"/>
    <mergeCell ref="S162:S163"/>
    <mergeCell ref="S164:S166"/>
    <mergeCell ref="S108:S109"/>
    <mergeCell ref="S110:S111"/>
    <mergeCell ref="S112:S113"/>
    <mergeCell ref="S116:S119"/>
    <mergeCell ref="S123:S124"/>
    <mergeCell ref="S125:S126"/>
    <mergeCell ref="S127:S128"/>
    <mergeCell ref="S129:S130"/>
    <mergeCell ref="S131:S134"/>
    <mergeCell ref="S87:S89"/>
    <mergeCell ref="S90:S92"/>
    <mergeCell ref="S94:S95"/>
    <mergeCell ref="S96:S97"/>
    <mergeCell ref="S98:S99"/>
    <mergeCell ref="S100:S101"/>
    <mergeCell ref="S102:S103"/>
    <mergeCell ref="S104:S105"/>
    <mergeCell ref="S106:S107"/>
    <mergeCell ref="S53:S56"/>
    <mergeCell ref="S57:S60"/>
    <mergeCell ref="S61:S64"/>
    <mergeCell ref="S65:S67"/>
    <mergeCell ref="S68:S72"/>
    <mergeCell ref="S73:S75"/>
    <mergeCell ref="S80:S81"/>
    <mergeCell ref="S82:S83"/>
    <mergeCell ref="S84:S86"/>
    <mergeCell ref="R150:R152"/>
    <mergeCell ref="R153:R154"/>
    <mergeCell ref="R155:R158"/>
    <mergeCell ref="R159:R161"/>
    <mergeCell ref="R162:R163"/>
    <mergeCell ref="R164:R166"/>
    <mergeCell ref="R168:R173"/>
    <mergeCell ref="S2:S3"/>
    <mergeCell ref="S4:S6"/>
    <mergeCell ref="S7:S9"/>
    <mergeCell ref="S10:S12"/>
    <mergeCell ref="S13:S15"/>
    <mergeCell ref="S16:S18"/>
    <mergeCell ref="S19:S21"/>
    <mergeCell ref="S22:S23"/>
    <mergeCell ref="S24:S25"/>
    <mergeCell ref="S26:S28"/>
    <mergeCell ref="S29:S31"/>
    <mergeCell ref="S32:S34"/>
    <mergeCell ref="S35:S38"/>
    <mergeCell ref="S39:S40"/>
    <mergeCell ref="S41:S44"/>
    <mergeCell ref="S45:S48"/>
    <mergeCell ref="S49:S52"/>
    <mergeCell ref="R125:R126"/>
    <mergeCell ref="R127:R128"/>
    <mergeCell ref="R129:R130"/>
    <mergeCell ref="R131:R134"/>
    <mergeCell ref="R135:R138"/>
    <mergeCell ref="R139:R140"/>
    <mergeCell ref="R141:R142"/>
    <mergeCell ref="R145:R146"/>
    <mergeCell ref="R147:R149"/>
    <mergeCell ref="R100:R101"/>
    <mergeCell ref="R102:R103"/>
    <mergeCell ref="R104:R105"/>
    <mergeCell ref="R106:R107"/>
    <mergeCell ref="R108:R109"/>
    <mergeCell ref="R110:R111"/>
    <mergeCell ref="R112:R113"/>
    <mergeCell ref="R116:R119"/>
    <mergeCell ref="R123:R124"/>
    <mergeCell ref="R73:R75"/>
    <mergeCell ref="R80:R81"/>
    <mergeCell ref="R82:R83"/>
    <mergeCell ref="R84:R86"/>
    <mergeCell ref="R87:R89"/>
    <mergeCell ref="R90:R92"/>
    <mergeCell ref="R94:R95"/>
    <mergeCell ref="R96:R97"/>
    <mergeCell ref="R98:R99"/>
    <mergeCell ref="Q164:Q166"/>
    <mergeCell ref="Q168:Q173"/>
    <mergeCell ref="R2:R3"/>
    <mergeCell ref="R4:R6"/>
    <mergeCell ref="R7:R9"/>
    <mergeCell ref="R10:R12"/>
    <mergeCell ref="R13:R15"/>
    <mergeCell ref="R16:R18"/>
    <mergeCell ref="R19:R21"/>
    <mergeCell ref="R22:R23"/>
    <mergeCell ref="R24:R25"/>
    <mergeCell ref="R26:R28"/>
    <mergeCell ref="R29:R31"/>
    <mergeCell ref="R32:R34"/>
    <mergeCell ref="R35:R38"/>
    <mergeCell ref="R39:R40"/>
    <mergeCell ref="R41:R44"/>
    <mergeCell ref="R45:R48"/>
    <mergeCell ref="R49:R52"/>
    <mergeCell ref="R53:R56"/>
    <mergeCell ref="R57:R60"/>
    <mergeCell ref="R61:R64"/>
    <mergeCell ref="R65:R67"/>
    <mergeCell ref="R68:R72"/>
    <mergeCell ref="Q135:Q138"/>
    <mergeCell ref="Q139:Q140"/>
    <mergeCell ref="Q141:Q142"/>
    <mergeCell ref="Q145:Q146"/>
    <mergeCell ref="Q147:Q149"/>
    <mergeCell ref="Q153:Q154"/>
    <mergeCell ref="Q155:Q158"/>
    <mergeCell ref="Q159:Q161"/>
    <mergeCell ref="Q162:Q163"/>
    <mergeCell ref="Q108:Q109"/>
    <mergeCell ref="Q110:Q111"/>
    <mergeCell ref="Q112:Q113"/>
    <mergeCell ref="Q116:Q118"/>
    <mergeCell ref="Q123:Q124"/>
    <mergeCell ref="Q125:Q126"/>
    <mergeCell ref="Q127:Q128"/>
    <mergeCell ref="Q129:Q130"/>
    <mergeCell ref="Q131:Q134"/>
    <mergeCell ref="Q87:Q89"/>
    <mergeCell ref="Q90:Q92"/>
    <mergeCell ref="Q94:Q95"/>
    <mergeCell ref="Q96:Q97"/>
    <mergeCell ref="Q98:Q99"/>
    <mergeCell ref="Q100:Q101"/>
    <mergeCell ref="Q102:Q103"/>
    <mergeCell ref="Q104:Q105"/>
    <mergeCell ref="Q106:Q107"/>
    <mergeCell ref="Q53:Q56"/>
    <mergeCell ref="Q57:Q60"/>
    <mergeCell ref="Q61:Q64"/>
    <mergeCell ref="Q65:Q67"/>
    <mergeCell ref="Q68:Q72"/>
    <mergeCell ref="Q73:Q75"/>
    <mergeCell ref="Q80:Q81"/>
    <mergeCell ref="Q82:Q83"/>
    <mergeCell ref="Q84:Q86"/>
    <mergeCell ref="Q26:Q28"/>
    <mergeCell ref="Q29:Q31"/>
    <mergeCell ref="Q32:Q34"/>
    <mergeCell ref="Q35:Q36"/>
    <mergeCell ref="Q37:Q38"/>
    <mergeCell ref="Q39:Q40"/>
    <mergeCell ref="Q41:Q44"/>
    <mergeCell ref="Q45:Q48"/>
    <mergeCell ref="Q49:Q52"/>
    <mergeCell ref="Q2:Q3"/>
    <mergeCell ref="Q4:Q6"/>
    <mergeCell ref="Q7:Q9"/>
    <mergeCell ref="Q10:Q12"/>
    <mergeCell ref="Q13:Q15"/>
    <mergeCell ref="Q16:Q18"/>
    <mergeCell ref="Q19:Q21"/>
    <mergeCell ref="Q22:Q23"/>
    <mergeCell ref="Q24:Q25"/>
    <mergeCell ref="P139:P140"/>
    <mergeCell ref="P141:P142"/>
    <mergeCell ref="P147:P149"/>
    <mergeCell ref="P153:P154"/>
    <mergeCell ref="P155:P158"/>
    <mergeCell ref="P159:P161"/>
    <mergeCell ref="P162:P163"/>
    <mergeCell ref="P164:P166"/>
    <mergeCell ref="P168:P173"/>
    <mergeCell ref="P87:P89"/>
    <mergeCell ref="P90:P92"/>
    <mergeCell ref="P116:P118"/>
    <mergeCell ref="P123:P124"/>
    <mergeCell ref="P125:P126"/>
    <mergeCell ref="P127:P128"/>
    <mergeCell ref="P129:P130"/>
    <mergeCell ref="P131:P134"/>
    <mergeCell ref="P135:P138"/>
    <mergeCell ref="P53:P56"/>
    <mergeCell ref="P57:P60"/>
    <mergeCell ref="P61:P64"/>
    <mergeCell ref="P65:P67"/>
    <mergeCell ref="P68:P72"/>
    <mergeCell ref="P73:P74"/>
    <mergeCell ref="P80:P81"/>
    <mergeCell ref="P82:P83"/>
    <mergeCell ref="P84:P86"/>
    <mergeCell ref="P26:P28"/>
    <mergeCell ref="P29:P31"/>
    <mergeCell ref="P32:P34"/>
    <mergeCell ref="P35:P36"/>
    <mergeCell ref="P37:P38"/>
    <mergeCell ref="P39:P40"/>
    <mergeCell ref="P41:P44"/>
    <mergeCell ref="P45:P48"/>
    <mergeCell ref="P49:P52"/>
    <mergeCell ref="P2:P3"/>
    <mergeCell ref="P4:P6"/>
    <mergeCell ref="P7:P9"/>
    <mergeCell ref="P10:P12"/>
    <mergeCell ref="P13:P15"/>
    <mergeCell ref="P16:P18"/>
    <mergeCell ref="P19:P21"/>
    <mergeCell ref="P22:P23"/>
    <mergeCell ref="P24:P25"/>
    <mergeCell ref="O139:O140"/>
    <mergeCell ref="O141:O142"/>
    <mergeCell ref="O147:O149"/>
    <mergeCell ref="O153:O154"/>
    <mergeCell ref="O155:O158"/>
    <mergeCell ref="O159:O161"/>
    <mergeCell ref="O162:O163"/>
    <mergeCell ref="O164:O166"/>
    <mergeCell ref="O168:O173"/>
    <mergeCell ref="O108:O109"/>
    <mergeCell ref="O112:O113"/>
    <mergeCell ref="O116:O118"/>
    <mergeCell ref="O123:O124"/>
    <mergeCell ref="O125:O126"/>
    <mergeCell ref="O127:O128"/>
    <mergeCell ref="O129:O130"/>
    <mergeCell ref="O131:O134"/>
    <mergeCell ref="O135:O138"/>
    <mergeCell ref="O87:O89"/>
    <mergeCell ref="O90:O92"/>
    <mergeCell ref="O94:O95"/>
    <mergeCell ref="O96:O97"/>
    <mergeCell ref="O98:O99"/>
    <mergeCell ref="O100:O101"/>
    <mergeCell ref="O102:O103"/>
    <mergeCell ref="O104:O105"/>
    <mergeCell ref="O106:O107"/>
    <mergeCell ref="O53:O56"/>
    <mergeCell ref="O57:O60"/>
    <mergeCell ref="O61:O64"/>
    <mergeCell ref="O65:O67"/>
    <mergeCell ref="O68:O72"/>
    <mergeCell ref="O73:O74"/>
    <mergeCell ref="O80:O81"/>
    <mergeCell ref="O82:O83"/>
    <mergeCell ref="O84:O86"/>
    <mergeCell ref="O26:O28"/>
    <mergeCell ref="O29:O31"/>
    <mergeCell ref="O32:O34"/>
    <mergeCell ref="O35:O36"/>
    <mergeCell ref="O37:O38"/>
    <mergeCell ref="O39:O40"/>
    <mergeCell ref="O41:O44"/>
    <mergeCell ref="O45:O48"/>
    <mergeCell ref="O49:O52"/>
    <mergeCell ref="O2:O3"/>
    <mergeCell ref="O4:O6"/>
    <mergeCell ref="O7:O9"/>
    <mergeCell ref="O10:O12"/>
    <mergeCell ref="O13:O15"/>
    <mergeCell ref="O16:O18"/>
    <mergeCell ref="O19:O21"/>
    <mergeCell ref="O22:O23"/>
    <mergeCell ref="O24:O25"/>
    <mergeCell ref="N139:N140"/>
    <mergeCell ref="N141:N142"/>
    <mergeCell ref="N147:N149"/>
    <mergeCell ref="N153:N154"/>
    <mergeCell ref="N155:N158"/>
    <mergeCell ref="N159:N161"/>
    <mergeCell ref="N162:N163"/>
    <mergeCell ref="N164:N166"/>
    <mergeCell ref="N168:N173"/>
    <mergeCell ref="N108:N109"/>
    <mergeCell ref="N112:N113"/>
    <mergeCell ref="N116:N118"/>
    <mergeCell ref="N123:N124"/>
    <mergeCell ref="N125:N126"/>
    <mergeCell ref="N127:N128"/>
    <mergeCell ref="N129:N130"/>
    <mergeCell ref="N131:N134"/>
    <mergeCell ref="N135:N138"/>
    <mergeCell ref="N87:N89"/>
    <mergeCell ref="N90:N92"/>
    <mergeCell ref="N94:N95"/>
    <mergeCell ref="N96:N97"/>
    <mergeCell ref="N98:N99"/>
    <mergeCell ref="N100:N101"/>
    <mergeCell ref="N102:N103"/>
    <mergeCell ref="N104:N105"/>
    <mergeCell ref="N106:N107"/>
    <mergeCell ref="N53:N56"/>
    <mergeCell ref="N57:N60"/>
    <mergeCell ref="N61:N64"/>
    <mergeCell ref="N65:N67"/>
    <mergeCell ref="N68:N72"/>
    <mergeCell ref="N73:N74"/>
    <mergeCell ref="N80:N81"/>
    <mergeCell ref="N82:N83"/>
    <mergeCell ref="N84:N86"/>
    <mergeCell ref="N26:N28"/>
    <mergeCell ref="N29:N31"/>
    <mergeCell ref="N32:N34"/>
    <mergeCell ref="N35:N36"/>
    <mergeCell ref="N37:N38"/>
    <mergeCell ref="N39:N40"/>
    <mergeCell ref="N41:N44"/>
    <mergeCell ref="N45:N48"/>
    <mergeCell ref="N49:N52"/>
    <mergeCell ref="N2:N3"/>
    <mergeCell ref="N4:N6"/>
    <mergeCell ref="N7:N9"/>
    <mergeCell ref="N10:N12"/>
    <mergeCell ref="N13:N15"/>
    <mergeCell ref="N16:N18"/>
    <mergeCell ref="N19:N21"/>
    <mergeCell ref="N22:N23"/>
    <mergeCell ref="N24:N25"/>
    <mergeCell ref="M139:M140"/>
    <mergeCell ref="M141:M142"/>
    <mergeCell ref="M147:M149"/>
    <mergeCell ref="M153:M154"/>
    <mergeCell ref="M155:M158"/>
    <mergeCell ref="M159:M161"/>
    <mergeCell ref="M162:M163"/>
    <mergeCell ref="M164:M166"/>
    <mergeCell ref="M168:M173"/>
    <mergeCell ref="M87:M89"/>
    <mergeCell ref="M90:M92"/>
    <mergeCell ref="M116:M118"/>
    <mergeCell ref="M123:M124"/>
    <mergeCell ref="M125:M126"/>
    <mergeCell ref="M127:M128"/>
    <mergeCell ref="M129:M130"/>
    <mergeCell ref="M131:M134"/>
    <mergeCell ref="M135:M138"/>
    <mergeCell ref="M53:M56"/>
    <mergeCell ref="M57:M60"/>
    <mergeCell ref="M61:M64"/>
    <mergeCell ref="M65:M67"/>
    <mergeCell ref="M68:M72"/>
    <mergeCell ref="M73:M74"/>
    <mergeCell ref="M80:M81"/>
    <mergeCell ref="M82:M83"/>
    <mergeCell ref="M84:M86"/>
    <mergeCell ref="M26:M28"/>
    <mergeCell ref="M29:M31"/>
    <mergeCell ref="M32:M34"/>
    <mergeCell ref="M35:M36"/>
    <mergeCell ref="M37:M38"/>
    <mergeCell ref="M39:M40"/>
    <mergeCell ref="M41:M44"/>
    <mergeCell ref="M45:M48"/>
    <mergeCell ref="M49:M52"/>
    <mergeCell ref="M2:M3"/>
    <mergeCell ref="M4:M6"/>
    <mergeCell ref="M7:M9"/>
    <mergeCell ref="M10:M12"/>
    <mergeCell ref="M13:M15"/>
    <mergeCell ref="M16:M18"/>
    <mergeCell ref="M19:M21"/>
    <mergeCell ref="M22:M23"/>
    <mergeCell ref="M24:M25"/>
    <mergeCell ref="L139:L140"/>
    <mergeCell ref="L141:L142"/>
    <mergeCell ref="L147:L149"/>
    <mergeCell ref="L153:L154"/>
    <mergeCell ref="L155:L158"/>
    <mergeCell ref="L159:L161"/>
    <mergeCell ref="L162:L163"/>
    <mergeCell ref="L164:L166"/>
    <mergeCell ref="L168:L173"/>
    <mergeCell ref="L87:L89"/>
    <mergeCell ref="L90:L92"/>
    <mergeCell ref="L116:L118"/>
    <mergeCell ref="L123:L124"/>
    <mergeCell ref="L125:L126"/>
    <mergeCell ref="L127:L128"/>
    <mergeCell ref="L129:L130"/>
    <mergeCell ref="L131:L134"/>
    <mergeCell ref="L135:L138"/>
    <mergeCell ref="L53:L56"/>
    <mergeCell ref="L57:L60"/>
    <mergeCell ref="L61:L64"/>
    <mergeCell ref="L65:L67"/>
    <mergeCell ref="L68:L72"/>
    <mergeCell ref="L73:L74"/>
    <mergeCell ref="L80:L81"/>
    <mergeCell ref="L82:L83"/>
    <mergeCell ref="L84:L86"/>
    <mergeCell ref="L26:L28"/>
    <mergeCell ref="L29:L31"/>
    <mergeCell ref="L32:L34"/>
    <mergeCell ref="L35:L36"/>
    <mergeCell ref="L37:L38"/>
    <mergeCell ref="L39:L40"/>
    <mergeCell ref="L41:L44"/>
    <mergeCell ref="L45:L48"/>
    <mergeCell ref="L49:L52"/>
    <mergeCell ref="L2:L3"/>
    <mergeCell ref="L4:L6"/>
    <mergeCell ref="L7:L9"/>
    <mergeCell ref="L10:L12"/>
    <mergeCell ref="L13:L15"/>
    <mergeCell ref="L16:L18"/>
    <mergeCell ref="L19:L21"/>
    <mergeCell ref="L22:L23"/>
    <mergeCell ref="L24:L25"/>
    <mergeCell ref="K139:K140"/>
    <mergeCell ref="K141:K142"/>
    <mergeCell ref="K147:K149"/>
    <mergeCell ref="K153:K154"/>
    <mergeCell ref="K155:K158"/>
    <mergeCell ref="K159:K161"/>
    <mergeCell ref="K162:K163"/>
    <mergeCell ref="K164:K166"/>
    <mergeCell ref="K168:K173"/>
    <mergeCell ref="K87:K89"/>
    <mergeCell ref="K90:K92"/>
    <mergeCell ref="K116:K118"/>
    <mergeCell ref="K123:K124"/>
    <mergeCell ref="K125:K126"/>
    <mergeCell ref="K127:K128"/>
    <mergeCell ref="K129:K130"/>
    <mergeCell ref="K131:K134"/>
    <mergeCell ref="K135:K138"/>
    <mergeCell ref="K53:K56"/>
    <mergeCell ref="K57:K60"/>
    <mergeCell ref="K61:K64"/>
    <mergeCell ref="K65:K67"/>
    <mergeCell ref="K68:K72"/>
    <mergeCell ref="K73:K74"/>
    <mergeCell ref="K80:K81"/>
    <mergeCell ref="K82:K83"/>
    <mergeCell ref="K84:K86"/>
    <mergeCell ref="K26:K28"/>
    <mergeCell ref="K29:K31"/>
    <mergeCell ref="K32:K34"/>
    <mergeCell ref="K35:K36"/>
    <mergeCell ref="K37:K38"/>
    <mergeCell ref="K39:K40"/>
    <mergeCell ref="K41:K44"/>
    <mergeCell ref="K45:K48"/>
    <mergeCell ref="K49:K52"/>
    <mergeCell ref="K2:K3"/>
    <mergeCell ref="K4:K6"/>
    <mergeCell ref="K7:K9"/>
    <mergeCell ref="K10:K12"/>
    <mergeCell ref="K13:K15"/>
    <mergeCell ref="K16:K18"/>
    <mergeCell ref="K19:K21"/>
    <mergeCell ref="K22:K23"/>
    <mergeCell ref="K24:K25"/>
    <mergeCell ref="I17:I18"/>
    <mergeCell ref="I61:I64"/>
    <mergeCell ref="I73:I74"/>
    <mergeCell ref="I123:I124"/>
    <mergeCell ref="I127:I128"/>
    <mergeCell ref="I129:I130"/>
    <mergeCell ref="I141:I142"/>
    <mergeCell ref="J17:J18"/>
    <mergeCell ref="J61:J64"/>
    <mergeCell ref="J73:J74"/>
    <mergeCell ref="J123:J124"/>
    <mergeCell ref="J127:J128"/>
    <mergeCell ref="J129:J130"/>
    <mergeCell ref="J141:J142"/>
    <mergeCell ref="G155:G158"/>
    <mergeCell ref="G159:G161"/>
    <mergeCell ref="G162:G163"/>
    <mergeCell ref="G164:G166"/>
    <mergeCell ref="G168:G173"/>
    <mergeCell ref="H17:H18"/>
    <mergeCell ref="H61:H64"/>
    <mergeCell ref="H68:H72"/>
    <mergeCell ref="H73:H74"/>
    <mergeCell ref="H123:H124"/>
    <mergeCell ref="H141:H142"/>
    <mergeCell ref="H147:H149"/>
    <mergeCell ref="G129:G130"/>
    <mergeCell ref="G131:G134"/>
    <mergeCell ref="G135:G138"/>
    <mergeCell ref="G139:G140"/>
    <mergeCell ref="G141:G142"/>
    <mergeCell ref="G145:G146"/>
    <mergeCell ref="G147:G149"/>
    <mergeCell ref="G150:G152"/>
    <mergeCell ref="G153:G154"/>
    <mergeCell ref="G104:G105"/>
    <mergeCell ref="G106:G107"/>
    <mergeCell ref="G108:G109"/>
    <mergeCell ref="G110:G111"/>
    <mergeCell ref="G112:G113"/>
    <mergeCell ref="G116:G118"/>
    <mergeCell ref="G123:G124"/>
    <mergeCell ref="G125:G126"/>
    <mergeCell ref="G127:G128"/>
    <mergeCell ref="G82:G83"/>
    <mergeCell ref="G84:G86"/>
    <mergeCell ref="G87:G89"/>
    <mergeCell ref="G90:G92"/>
    <mergeCell ref="G94:G95"/>
    <mergeCell ref="G96:G97"/>
    <mergeCell ref="G98:G99"/>
    <mergeCell ref="G100:G101"/>
    <mergeCell ref="G102:G103"/>
    <mergeCell ref="G45:G48"/>
    <mergeCell ref="G49:G52"/>
    <mergeCell ref="G53:G56"/>
    <mergeCell ref="G57:G60"/>
    <mergeCell ref="G61:G64"/>
    <mergeCell ref="G65:G67"/>
    <mergeCell ref="G68:G72"/>
    <mergeCell ref="G73:G74"/>
    <mergeCell ref="G80:G81"/>
    <mergeCell ref="F133:F134"/>
    <mergeCell ref="F135:F136"/>
    <mergeCell ref="F137:F138"/>
    <mergeCell ref="F155:F156"/>
    <mergeCell ref="F157:F158"/>
    <mergeCell ref="F168:F169"/>
    <mergeCell ref="F170:F171"/>
    <mergeCell ref="F172:F173"/>
    <mergeCell ref="G2:G3"/>
    <mergeCell ref="G4:G6"/>
    <mergeCell ref="G7:G9"/>
    <mergeCell ref="G10:G12"/>
    <mergeCell ref="G13:G15"/>
    <mergeCell ref="G16:G18"/>
    <mergeCell ref="G19:G21"/>
    <mergeCell ref="G22:G23"/>
    <mergeCell ref="G24:G25"/>
    <mergeCell ref="G26:G28"/>
    <mergeCell ref="G29:G31"/>
    <mergeCell ref="G32:G34"/>
    <mergeCell ref="G35:G36"/>
    <mergeCell ref="G37:G38"/>
    <mergeCell ref="G39:G40"/>
    <mergeCell ref="G41:G44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31:F132"/>
    <mergeCell ref="E170:E171"/>
    <mergeCell ref="E172:E173"/>
    <mergeCell ref="F5:F6"/>
    <mergeCell ref="F8:F9"/>
    <mergeCell ref="F11:F12"/>
    <mergeCell ref="F14:F15"/>
    <mergeCell ref="F17:F18"/>
    <mergeCell ref="F27:F28"/>
    <mergeCell ref="F30:F31"/>
    <mergeCell ref="F33:F34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4"/>
    <mergeCell ref="F90:F91"/>
    <mergeCell ref="F94:F95"/>
    <mergeCell ref="F96:F97"/>
    <mergeCell ref="E108:E109"/>
    <mergeCell ref="E112:E113"/>
    <mergeCell ref="E131:E132"/>
    <mergeCell ref="E133:E134"/>
    <mergeCell ref="E135:E136"/>
    <mergeCell ref="E137:E138"/>
    <mergeCell ref="E155:E156"/>
    <mergeCell ref="E157:E158"/>
    <mergeCell ref="E168:E169"/>
    <mergeCell ref="E59:E60"/>
    <mergeCell ref="E90:E91"/>
    <mergeCell ref="E94:E95"/>
    <mergeCell ref="E96:E97"/>
    <mergeCell ref="E98:E99"/>
    <mergeCell ref="E100:E101"/>
    <mergeCell ref="E102:E103"/>
    <mergeCell ref="E104:E105"/>
    <mergeCell ref="E106:E107"/>
    <mergeCell ref="D135:D136"/>
    <mergeCell ref="D137:D138"/>
    <mergeCell ref="D155:D156"/>
    <mergeCell ref="D157:D158"/>
    <mergeCell ref="D168:D169"/>
    <mergeCell ref="D170:D171"/>
    <mergeCell ref="D172:D173"/>
    <mergeCell ref="E5:E6"/>
    <mergeCell ref="E8:E9"/>
    <mergeCell ref="E11:E12"/>
    <mergeCell ref="E14:E15"/>
    <mergeCell ref="E17:E18"/>
    <mergeCell ref="E27:E28"/>
    <mergeCell ref="E30:E31"/>
    <mergeCell ref="E33:E34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D100:D101"/>
    <mergeCell ref="D102:D103"/>
    <mergeCell ref="D104:D105"/>
    <mergeCell ref="D106:D107"/>
    <mergeCell ref="D108:D109"/>
    <mergeCell ref="D110:D111"/>
    <mergeCell ref="D112:D113"/>
    <mergeCell ref="D131:D132"/>
    <mergeCell ref="D133:D134"/>
    <mergeCell ref="C164:C166"/>
    <mergeCell ref="C168:C173"/>
    <mergeCell ref="D5:D6"/>
    <mergeCell ref="D8:D9"/>
    <mergeCell ref="D11:D12"/>
    <mergeCell ref="D14:D15"/>
    <mergeCell ref="D17:D18"/>
    <mergeCell ref="D27:D28"/>
    <mergeCell ref="D30:D31"/>
    <mergeCell ref="D33:D34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90:D91"/>
    <mergeCell ref="D94:D95"/>
    <mergeCell ref="D96:D97"/>
    <mergeCell ref="D98:D99"/>
    <mergeCell ref="C135:C138"/>
    <mergeCell ref="C139:C140"/>
    <mergeCell ref="C141:C142"/>
    <mergeCell ref="C147:C149"/>
    <mergeCell ref="C150:C152"/>
    <mergeCell ref="C153:C154"/>
    <mergeCell ref="C155:C158"/>
    <mergeCell ref="C159:C161"/>
    <mergeCell ref="C162:C163"/>
    <mergeCell ref="C108:C109"/>
    <mergeCell ref="C110:C111"/>
    <mergeCell ref="C112:C113"/>
    <mergeCell ref="C116:C118"/>
    <mergeCell ref="C123:C124"/>
    <mergeCell ref="C125:C126"/>
    <mergeCell ref="C127:C128"/>
    <mergeCell ref="C129:C130"/>
    <mergeCell ref="C131:C134"/>
    <mergeCell ref="C87:C89"/>
    <mergeCell ref="C90:C92"/>
    <mergeCell ref="C94:C95"/>
    <mergeCell ref="C96:C97"/>
    <mergeCell ref="C98:C99"/>
    <mergeCell ref="C100:C101"/>
    <mergeCell ref="C102:C103"/>
    <mergeCell ref="C104:C105"/>
    <mergeCell ref="C106:C107"/>
    <mergeCell ref="C53:C56"/>
    <mergeCell ref="C57:C60"/>
    <mergeCell ref="C61:C64"/>
    <mergeCell ref="C65:C67"/>
    <mergeCell ref="C68:C72"/>
    <mergeCell ref="C73:C74"/>
    <mergeCell ref="C80:C81"/>
    <mergeCell ref="C82:C83"/>
    <mergeCell ref="C84:C86"/>
    <mergeCell ref="C26:C28"/>
    <mergeCell ref="C29:C31"/>
    <mergeCell ref="C32:C34"/>
    <mergeCell ref="C35:C36"/>
    <mergeCell ref="C37:C38"/>
    <mergeCell ref="C39:C40"/>
    <mergeCell ref="C41:C44"/>
    <mergeCell ref="C45:C48"/>
    <mergeCell ref="C49:C52"/>
    <mergeCell ref="C2:C3"/>
    <mergeCell ref="C4:C6"/>
    <mergeCell ref="C7:C9"/>
    <mergeCell ref="C10:C12"/>
    <mergeCell ref="C13:C15"/>
    <mergeCell ref="C16:C18"/>
    <mergeCell ref="C19:C21"/>
    <mergeCell ref="C22:C23"/>
    <mergeCell ref="C24:C25"/>
    <mergeCell ref="B141:B142"/>
    <mergeCell ref="B147:B149"/>
    <mergeCell ref="B150:B152"/>
    <mergeCell ref="B153:B154"/>
    <mergeCell ref="B155:B158"/>
    <mergeCell ref="B159:B161"/>
    <mergeCell ref="B162:B163"/>
    <mergeCell ref="B164:B166"/>
    <mergeCell ref="B168:B173"/>
    <mergeCell ref="B100:B101"/>
    <mergeCell ref="B102:B103"/>
    <mergeCell ref="B104:B105"/>
    <mergeCell ref="B106:B107"/>
    <mergeCell ref="B108:B109"/>
    <mergeCell ref="B110:B111"/>
    <mergeCell ref="B112:B113"/>
    <mergeCell ref="B116:B118"/>
    <mergeCell ref="B123:B124"/>
    <mergeCell ref="B73:B74"/>
    <mergeCell ref="B80:B81"/>
    <mergeCell ref="B82:B83"/>
    <mergeCell ref="B84:B86"/>
    <mergeCell ref="B87:B89"/>
    <mergeCell ref="B90:B92"/>
    <mergeCell ref="B94:B95"/>
    <mergeCell ref="B96:B97"/>
    <mergeCell ref="B98:B99"/>
    <mergeCell ref="A168:A173"/>
    <mergeCell ref="B2:B3"/>
    <mergeCell ref="B4:B6"/>
    <mergeCell ref="B7:B9"/>
    <mergeCell ref="B10:B12"/>
    <mergeCell ref="B13:B15"/>
    <mergeCell ref="B16:B18"/>
    <mergeCell ref="B19:B21"/>
    <mergeCell ref="B22:B23"/>
    <mergeCell ref="B24:B25"/>
    <mergeCell ref="B26:B28"/>
    <mergeCell ref="B29:B31"/>
    <mergeCell ref="B32:B34"/>
    <mergeCell ref="B35:B36"/>
    <mergeCell ref="B37:B38"/>
    <mergeCell ref="B39:B40"/>
    <mergeCell ref="B41:B44"/>
    <mergeCell ref="B45:B48"/>
    <mergeCell ref="B49:B52"/>
    <mergeCell ref="B53:B56"/>
    <mergeCell ref="B57:B60"/>
    <mergeCell ref="B61:B64"/>
    <mergeCell ref="B65:B67"/>
    <mergeCell ref="B68:B72"/>
    <mergeCell ref="A141:A142"/>
    <mergeCell ref="A145:A146"/>
    <mergeCell ref="A147:A149"/>
    <mergeCell ref="A150:A152"/>
    <mergeCell ref="A153:A154"/>
    <mergeCell ref="A155:A158"/>
    <mergeCell ref="A159:A161"/>
    <mergeCell ref="A162:A163"/>
    <mergeCell ref="A164:A166"/>
    <mergeCell ref="A116:A118"/>
    <mergeCell ref="A123:A124"/>
    <mergeCell ref="A125:A126"/>
    <mergeCell ref="A127:A128"/>
    <mergeCell ref="A129:A130"/>
    <mergeCell ref="A131:A134"/>
    <mergeCell ref="A135:A138"/>
    <mergeCell ref="A139:A140"/>
    <mergeCell ref="A114:B114"/>
    <mergeCell ref="B125:B126"/>
    <mergeCell ref="B127:B128"/>
    <mergeCell ref="B129:B130"/>
    <mergeCell ref="B131:B134"/>
    <mergeCell ref="B135:B138"/>
    <mergeCell ref="B139:B140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65:A67"/>
    <mergeCell ref="A68:A72"/>
    <mergeCell ref="A73:A74"/>
    <mergeCell ref="A80:A81"/>
    <mergeCell ref="A82:A83"/>
    <mergeCell ref="A84:A86"/>
    <mergeCell ref="A87:A89"/>
    <mergeCell ref="A90:A92"/>
    <mergeCell ref="A94:A95"/>
    <mergeCell ref="A174:B174"/>
    <mergeCell ref="A175:B175"/>
    <mergeCell ref="A176:V176"/>
    <mergeCell ref="A2:A3"/>
    <mergeCell ref="A4:A6"/>
    <mergeCell ref="A7:A9"/>
    <mergeCell ref="A10:A12"/>
    <mergeCell ref="A13:A15"/>
    <mergeCell ref="A16:A18"/>
    <mergeCell ref="A19:A21"/>
    <mergeCell ref="A22:A23"/>
    <mergeCell ref="A24:A25"/>
    <mergeCell ref="A26:A28"/>
    <mergeCell ref="A29:A31"/>
    <mergeCell ref="A32:A34"/>
    <mergeCell ref="A35:A36"/>
    <mergeCell ref="A37:A38"/>
    <mergeCell ref="A39:A40"/>
    <mergeCell ref="A41:A44"/>
    <mergeCell ref="A45:A48"/>
    <mergeCell ref="A49:A52"/>
    <mergeCell ref="A53:A56"/>
    <mergeCell ref="A57:A60"/>
    <mergeCell ref="A61:A64"/>
  </mergeCells>
  <phoneticPr fontId="29" type="noConversion"/>
  <pageMargins left="0.51" right="0.16" top="0.47" bottom="0.08" header="0.51" footer="0.35"/>
  <pageSetup paperSize="9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2"/>
  <sheetViews>
    <sheetView workbookViewId="0">
      <pane xSplit="2" ySplit="3" topLeftCell="C229" activePane="bottomRight" state="frozen"/>
      <selection pane="topRight"/>
      <selection pane="bottomLeft"/>
      <selection pane="bottomRight" activeCell="O162" sqref="O162"/>
    </sheetView>
  </sheetViews>
  <sheetFormatPr defaultColWidth="10.875" defaultRowHeight="14.25"/>
  <cols>
    <col min="1" max="1" width="8.625" style="95" customWidth="1"/>
    <col min="2" max="2" width="13.625" style="94" customWidth="1"/>
    <col min="3" max="3" width="6.625" style="49" customWidth="1"/>
    <col min="4" max="4" width="7.375" style="49" customWidth="1"/>
    <col min="5" max="5" width="6.875" style="49" customWidth="1"/>
    <col min="6" max="6" width="11" style="49" customWidth="1"/>
    <col min="7" max="7" width="7.375" style="49" customWidth="1"/>
    <col min="8" max="8" width="14" style="49" customWidth="1"/>
    <col min="9" max="9" width="6.875" style="49" customWidth="1"/>
    <col min="10" max="10" width="14.375" style="49" customWidth="1"/>
    <col min="11" max="11" width="18.875" style="49" customWidth="1"/>
    <col min="12" max="12" width="10.875" style="95" hidden="1" customWidth="1"/>
    <col min="13" max="13" width="7.375" style="95" customWidth="1"/>
    <col min="14" max="14" width="6.625" style="95" customWidth="1"/>
    <col min="15" max="15" width="7.875" style="49" customWidth="1"/>
    <col min="16" max="16" width="9.125" style="96" customWidth="1"/>
    <col min="17" max="17" width="9.625" style="49" customWidth="1"/>
    <col min="18" max="18" width="12" style="49" customWidth="1"/>
    <col min="19" max="19" width="17.625" style="49" customWidth="1"/>
    <col min="20" max="20" width="16" style="49" customWidth="1"/>
    <col min="21" max="21" width="14.875" style="95" customWidth="1"/>
    <col min="22" max="22" width="12" style="49" customWidth="1"/>
    <col min="23" max="23" width="18" style="97" customWidth="1"/>
    <col min="24" max="24" width="18" style="98" customWidth="1"/>
    <col min="25" max="251" width="10.875" style="49"/>
    <col min="252" max="16384" width="10.875" style="4"/>
  </cols>
  <sheetData>
    <row r="1" spans="1:24" ht="32.25" customHeight="1">
      <c r="A1" s="207" t="s">
        <v>142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102"/>
    </row>
    <row r="2" spans="1:24" s="93" customFormat="1" ht="18.75" customHeight="1">
      <c r="A2" s="149" t="s">
        <v>143</v>
      </c>
      <c r="B2" s="151" t="s">
        <v>144</v>
      </c>
      <c r="C2" s="149" t="s">
        <v>145</v>
      </c>
      <c r="D2" s="149"/>
      <c r="E2" s="149"/>
      <c r="F2" s="149"/>
      <c r="G2" s="149"/>
      <c r="H2" s="149" t="s">
        <v>146</v>
      </c>
      <c r="I2" s="149"/>
      <c r="J2" s="149"/>
      <c r="K2" s="149"/>
      <c r="L2" s="149"/>
      <c r="M2" s="149"/>
      <c r="N2" s="149"/>
      <c r="O2" s="208" t="s">
        <v>147</v>
      </c>
      <c r="P2" s="209"/>
      <c r="Q2" s="209"/>
      <c r="R2" s="210" t="s">
        <v>148</v>
      </c>
      <c r="S2" s="211"/>
      <c r="T2" s="103"/>
      <c r="U2" s="104"/>
      <c r="V2" s="104"/>
      <c r="W2" s="105"/>
      <c r="X2" s="106"/>
    </row>
    <row r="3" spans="1:24" s="94" customFormat="1" ht="41.25" customHeight="1">
      <c r="A3" s="149"/>
      <c r="B3" s="151"/>
      <c r="C3" s="99" t="s">
        <v>0</v>
      </c>
      <c r="D3" s="99" t="s">
        <v>0</v>
      </c>
      <c r="E3" s="99" t="s">
        <v>1</v>
      </c>
      <c r="F3" s="99" t="s">
        <v>2</v>
      </c>
      <c r="G3" s="99" t="s">
        <v>3</v>
      </c>
      <c r="H3" s="99" t="s">
        <v>4</v>
      </c>
      <c r="I3" s="99" t="s">
        <v>5</v>
      </c>
      <c r="J3" s="99" t="s">
        <v>6</v>
      </c>
      <c r="K3" s="99" t="s">
        <v>7</v>
      </c>
      <c r="L3" s="99" t="s">
        <v>8</v>
      </c>
      <c r="M3" s="99" t="s">
        <v>9</v>
      </c>
      <c r="N3" s="99" t="s">
        <v>10</v>
      </c>
      <c r="O3" s="99" t="s">
        <v>11</v>
      </c>
      <c r="P3" s="100" t="s">
        <v>12</v>
      </c>
      <c r="Q3" s="99" t="s">
        <v>13</v>
      </c>
      <c r="R3" s="99" t="s">
        <v>149</v>
      </c>
      <c r="S3" s="99" t="s">
        <v>150</v>
      </c>
      <c r="T3" s="99" t="s">
        <v>151</v>
      </c>
      <c r="U3" s="99" t="s">
        <v>15</v>
      </c>
      <c r="V3" s="99" t="s">
        <v>16</v>
      </c>
      <c r="W3" s="107" t="s">
        <v>17</v>
      </c>
      <c r="X3" s="107" t="s">
        <v>18</v>
      </c>
    </row>
    <row r="4" spans="1:24" s="49" customFormat="1" ht="12" customHeight="1">
      <c r="A4" s="146">
        <v>1</v>
      </c>
      <c r="B4" s="151" t="s">
        <v>19</v>
      </c>
      <c r="C4" s="160">
        <v>6</v>
      </c>
      <c r="D4" s="167">
        <v>1</v>
      </c>
      <c r="E4" s="167">
        <v>10</v>
      </c>
      <c r="F4" s="171">
        <v>10</v>
      </c>
      <c r="G4" s="167">
        <v>65</v>
      </c>
      <c r="H4" s="160">
        <v>8</v>
      </c>
      <c r="I4" s="160">
        <v>10</v>
      </c>
      <c r="J4" s="160">
        <v>80</v>
      </c>
      <c r="K4" s="224">
        <v>520</v>
      </c>
      <c r="L4" s="169"/>
      <c r="M4" s="169">
        <v>7</v>
      </c>
      <c r="N4" s="169">
        <v>4</v>
      </c>
      <c r="O4" s="167" t="s">
        <v>20</v>
      </c>
      <c r="P4" s="181" t="s">
        <v>21</v>
      </c>
      <c r="Q4" s="167">
        <v>850</v>
      </c>
      <c r="R4" s="226">
        <v>3748</v>
      </c>
      <c r="S4" s="167"/>
      <c r="T4" s="224">
        <v>520</v>
      </c>
      <c r="U4" s="169">
        <v>217</v>
      </c>
      <c r="V4" s="167">
        <v>1984</v>
      </c>
      <c r="W4" s="193">
        <v>7.2076923076923096</v>
      </c>
      <c r="X4" s="197"/>
    </row>
    <row r="5" spans="1:24" s="49" customFormat="1" ht="12" customHeight="1">
      <c r="A5" s="147"/>
      <c r="B5" s="151"/>
      <c r="C5" s="160"/>
      <c r="D5" s="167"/>
      <c r="E5" s="167"/>
      <c r="F5" s="171"/>
      <c r="G5" s="167"/>
      <c r="H5" s="160"/>
      <c r="I5" s="160"/>
      <c r="J5" s="160"/>
      <c r="K5" s="224"/>
      <c r="L5" s="180"/>
      <c r="M5" s="180"/>
      <c r="N5" s="180"/>
      <c r="O5" s="167"/>
      <c r="P5" s="181"/>
      <c r="Q5" s="167"/>
      <c r="R5" s="227"/>
      <c r="S5" s="167"/>
      <c r="T5" s="224"/>
      <c r="U5" s="180"/>
      <c r="V5" s="167"/>
      <c r="W5" s="194"/>
      <c r="X5" s="198"/>
    </row>
    <row r="6" spans="1:24" s="49" customFormat="1" ht="15" customHeight="1">
      <c r="A6" s="147"/>
      <c r="B6" s="151"/>
      <c r="C6" s="160"/>
      <c r="D6" s="163" t="s">
        <v>22</v>
      </c>
      <c r="E6" s="167">
        <v>11</v>
      </c>
      <c r="F6" s="171">
        <v>55</v>
      </c>
      <c r="G6" s="167"/>
      <c r="H6" s="160">
        <v>8</v>
      </c>
      <c r="I6" s="160">
        <v>55</v>
      </c>
      <c r="J6" s="160">
        <v>440</v>
      </c>
      <c r="K6" s="224"/>
      <c r="L6" s="180"/>
      <c r="M6" s="180"/>
      <c r="N6" s="180"/>
      <c r="O6" s="167"/>
      <c r="P6" s="181"/>
      <c r="Q6" s="167"/>
      <c r="R6" s="227"/>
      <c r="S6" s="167"/>
      <c r="T6" s="224"/>
      <c r="U6" s="180"/>
      <c r="V6" s="167"/>
      <c r="W6" s="194"/>
      <c r="X6" s="198"/>
    </row>
    <row r="7" spans="1:24" s="49" customFormat="1" ht="11.25" customHeight="1">
      <c r="A7" s="148"/>
      <c r="B7" s="151"/>
      <c r="C7" s="160"/>
      <c r="D7" s="163"/>
      <c r="E7" s="167"/>
      <c r="F7" s="171"/>
      <c r="G7" s="167"/>
      <c r="H7" s="160"/>
      <c r="I7" s="160"/>
      <c r="J7" s="160"/>
      <c r="K7" s="224"/>
      <c r="L7" s="170"/>
      <c r="M7" s="170"/>
      <c r="N7" s="170"/>
      <c r="O7" s="167"/>
      <c r="P7" s="181"/>
      <c r="Q7" s="167"/>
      <c r="R7" s="228"/>
      <c r="S7" s="167"/>
      <c r="T7" s="224"/>
      <c r="U7" s="170"/>
      <c r="V7" s="167"/>
      <c r="W7" s="195"/>
      <c r="X7" s="199"/>
    </row>
    <row r="8" spans="1:24" s="49" customFormat="1" ht="18" customHeight="1">
      <c r="A8" s="146">
        <v>2</v>
      </c>
      <c r="B8" s="151" t="s">
        <v>23</v>
      </c>
      <c r="C8" s="160">
        <v>6</v>
      </c>
      <c r="D8" s="167">
        <v>1</v>
      </c>
      <c r="E8" s="167">
        <v>12</v>
      </c>
      <c r="F8" s="171">
        <v>12</v>
      </c>
      <c r="G8" s="167">
        <v>82</v>
      </c>
      <c r="H8" s="160">
        <v>8</v>
      </c>
      <c r="I8" s="160">
        <v>12</v>
      </c>
      <c r="J8" s="160">
        <v>96</v>
      </c>
      <c r="K8" s="224">
        <v>636</v>
      </c>
      <c r="L8" s="169"/>
      <c r="M8" s="169">
        <v>12</v>
      </c>
      <c r="N8" s="169">
        <v>0</v>
      </c>
      <c r="O8" s="167" t="s">
        <v>20</v>
      </c>
      <c r="P8" s="181" t="s">
        <v>21</v>
      </c>
      <c r="Q8" s="167">
        <v>850</v>
      </c>
      <c r="R8" s="226">
        <v>4164</v>
      </c>
      <c r="S8" s="167"/>
      <c r="T8" s="224">
        <v>636</v>
      </c>
      <c r="U8" s="169">
        <v>221</v>
      </c>
      <c r="V8" s="167">
        <v>1984</v>
      </c>
      <c r="W8" s="193">
        <v>6.5471698113207504</v>
      </c>
      <c r="X8" s="197"/>
    </row>
    <row r="9" spans="1:24" s="49" customFormat="1" ht="4.7" customHeight="1">
      <c r="A9" s="147"/>
      <c r="B9" s="151"/>
      <c r="C9" s="160"/>
      <c r="D9" s="167"/>
      <c r="E9" s="167"/>
      <c r="F9" s="171"/>
      <c r="G9" s="167"/>
      <c r="H9" s="160"/>
      <c r="I9" s="160"/>
      <c r="J9" s="160"/>
      <c r="K9" s="224"/>
      <c r="L9" s="180"/>
      <c r="M9" s="180"/>
      <c r="N9" s="180"/>
      <c r="O9" s="167"/>
      <c r="P9" s="181"/>
      <c r="Q9" s="167"/>
      <c r="R9" s="227"/>
      <c r="S9" s="167"/>
      <c r="T9" s="224"/>
      <c r="U9" s="180"/>
      <c r="V9" s="167"/>
      <c r="W9" s="194"/>
      <c r="X9" s="198"/>
    </row>
    <row r="10" spans="1:24" s="49" customFormat="1" ht="18" customHeight="1">
      <c r="A10" s="147"/>
      <c r="B10" s="151"/>
      <c r="C10" s="160"/>
      <c r="D10" s="163" t="s">
        <v>22</v>
      </c>
      <c r="E10" s="167">
        <v>14</v>
      </c>
      <c r="F10" s="171">
        <v>70</v>
      </c>
      <c r="G10" s="167"/>
      <c r="H10" s="17">
        <v>8</v>
      </c>
      <c r="I10" s="17">
        <v>60</v>
      </c>
      <c r="J10" s="17">
        <v>480</v>
      </c>
      <c r="K10" s="224"/>
      <c r="L10" s="180"/>
      <c r="M10" s="180"/>
      <c r="N10" s="180"/>
      <c r="O10" s="167"/>
      <c r="P10" s="181"/>
      <c r="Q10" s="167"/>
      <c r="R10" s="227"/>
      <c r="S10" s="167"/>
      <c r="T10" s="224"/>
      <c r="U10" s="180"/>
      <c r="V10" s="167"/>
      <c r="W10" s="194"/>
      <c r="X10" s="198"/>
    </row>
    <row r="11" spans="1:24" s="49" customFormat="1" ht="18" customHeight="1">
      <c r="A11" s="148"/>
      <c r="B11" s="151"/>
      <c r="C11" s="160"/>
      <c r="D11" s="163"/>
      <c r="E11" s="167"/>
      <c r="F11" s="171"/>
      <c r="G11" s="167"/>
      <c r="H11" s="17">
        <v>6</v>
      </c>
      <c r="I11" s="17">
        <v>10</v>
      </c>
      <c r="J11" s="17">
        <v>60</v>
      </c>
      <c r="K11" s="224"/>
      <c r="L11" s="170"/>
      <c r="M11" s="170"/>
      <c r="N11" s="170"/>
      <c r="O11" s="167"/>
      <c r="P11" s="181"/>
      <c r="Q11" s="167"/>
      <c r="R11" s="228"/>
      <c r="S11" s="167"/>
      <c r="T11" s="224"/>
      <c r="U11" s="170"/>
      <c r="V11" s="167"/>
      <c r="W11" s="195"/>
      <c r="X11" s="199"/>
    </row>
    <row r="12" spans="1:24" s="93" customFormat="1" ht="18" customHeight="1">
      <c r="A12" s="146">
        <v>3</v>
      </c>
      <c r="B12" s="151" t="s">
        <v>24</v>
      </c>
      <c r="C12" s="149">
        <v>6</v>
      </c>
      <c r="D12" s="167">
        <v>1</v>
      </c>
      <c r="E12" s="167">
        <v>12</v>
      </c>
      <c r="F12" s="171">
        <v>12</v>
      </c>
      <c r="G12" s="167">
        <v>82</v>
      </c>
      <c r="H12" s="160">
        <v>8</v>
      </c>
      <c r="I12" s="160">
        <v>12</v>
      </c>
      <c r="J12" s="160">
        <v>96</v>
      </c>
      <c r="K12" s="224">
        <v>636</v>
      </c>
      <c r="L12" s="169"/>
      <c r="M12" s="169">
        <v>1</v>
      </c>
      <c r="N12" s="169">
        <v>0</v>
      </c>
      <c r="O12" s="167" t="s">
        <v>20</v>
      </c>
      <c r="P12" s="181" t="s">
        <v>21</v>
      </c>
      <c r="Q12" s="167">
        <v>850</v>
      </c>
      <c r="R12" s="226">
        <v>4164</v>
      </c>
      <c r="S12" s="167"/>
      <c r="T12" s="224">
        <v>636</v>
      </c>
      <c r="U12" s="169">
        <v>221</v>
      </c>
      <c r="V12" s="167">
        <v>1984</v>
      </c>
      <c r="W12" s="193">
        <v>6.5471698113207504</v>
      </c>
      <c r="X12" s="197"/>
    </row>
    <row r="13" spans="1:24" s="93" customFormat="1" ht="4.7" customHeight="1">
      <c r="A13" s="147"/>
      <c r="B13" s="151"/>
      <c r="C13" s="149"/>
      <c r="D13" s="167"/>
      <c r="E13" s="167"/>
      <c r="F13" s="171"/>
      <c r="G13" s="167"/>
      <c r="H13" s="160"/>
      <c r="I13" s="160"/>
      <c r="J13" s="160"/>
      <c r="K13" s="224"/>
      <c r="L13" s="180"/>
      <c r="M13" s="180"/>
      <c r="N13" s="180"/>
      <c r="O13" s="167"/>
      <c r="P13" s="181"/>
      <c r="Q13" s="167"/>
      <c r="R13" s="227"/>
      <c r="S13" s="167"/>
      <c r="T13" s="224"/>
      <c r="U13" s="180"/>
      <c r="V13" s="167"/>
      <c r="W13" s="194"/>
      <c r="X13" s="198"/>
    </row>
    <row r="14" spans="1:24" s="93" customFormat="1" ht="18" customHeight="1">
      <c r="A14" s="147"/>
      <c r="B14" s="151"/>
      <c r="C14" s="149"/>
      <c r="D14" s="163" t="s">
        <v>22</v>
      </c>
      <c r="E14" s="167">
        <v>14</v>
      </c>
      <c r="F14" s="171">
        <v>70</v>
      </c>
      <c r="G14" s="167"/>
      <c r="H14" s="17">
        <v>8</v>
      </c>
      <c r="I14" s="17">
        <v>60</v>
      </c>
      <c r="J14" s="17">
        <v>480</v>
      </c>
      <c r="K14" s="224"/>
      <c r="L14" s="180"/>
      <c r="M14" s="180"/>
      <c r="N14" s="180"/>
      <c r="O14" s="167"/>
      <c r="P14" s="181"/>
      <c r="Q14" s="167"/>
      <c r="R14" s="227"/>
      <c r="S14" s="167"/>
      <c r="T14" s="224"/>
      <c r="U14" s="180"/>
      <c r="V14" s="167"/>
      <c r="W14" s="194"/>
      <c r="X14" s="198"/>
    </row>
    <row r="15" spans="1:24" s="93" customFormat="1" ht="18" customHeight="1">
      <c r="A15" s="148"/>
      <c r="B15" s="151"/>
      <c r="C15" s="149"/>
      <c r="D15" s="163"/>
      <c r="E15" s="167"/>
      <c r="F15" s="171"/>
      <c r="G15" s="167"/>
      <c r="H15" s="17">
        <v>6</v>
      </c>
      <c r="I15" s="17">
        <v>10</v>
      </c>
      <c r="J15" s="17">
        <v>60</v>
      </c>
      <c r="K15" s="224"/>
      <c r="L15" s="170"/>
      <c r="M15" s="170"/>
      <c r="N15" s="170"/>
      <c r="O15" s="167"/>
      <c r="P15" s="181"/>
      <c r="Q15" s="167"/>
      <c r="R15" s="228"/>
      <c r="S15" s="167"/>
      <c r="T15" s="224"/>
      <c r="U15" s="170"/>
      <c r="V15" s="167"/>
      <c r="W15" s="195"/>
      <c r="X15" s="199"/>
    </row>
    <row r="16" spans="1:24" s="93" customFormat="1" ht="18" customHeight="1">
      <c r="A16" s="146">
        <v>4</v>
      </c>
      <c r="B16" s="151" t="s">
        <v>25</v>
      </c>
      <c r="C16" s="149">
        <v>5</v>
      </c>
      <c r="D16" s="167">
        <v>1</v>
      </c>
      <c r="E16" s="167">
        <v>12</v>
      </c>
      <c r="F16" s="171">
        <v>12</v>
      </c>
      <c r="G16" s="167">
        <v>68</v>
      </c>
      <c r="H16" s="160">
        <v>8</v>
      </c>
      <c r="I16" s="160">
        <v>12</v>
      </c>
      <c r="J16" s="160">
        <v>96</v>
      </c>
      <c r="K16" s="224">
        <v>528</v>
      </c>
      <c r="L16" s="169"/>
      <c r="M16" s="169">
        <v>6</v>
      </c>
      <c r="N16" s="169">
        <v>0</v>
      </c>
      <c r="O16" s="167" t="s">
        <v>20</v>
      </c>
      <c r="P16" s="181" t="s">
        <v>21</v>
      </c>
      <c r="Q16" s="167">
        <v>850</v>
      </c>
      <c r="R16" s="226">
        <v>3177</v>
      </c>
      <c r="S16" s="167"/>
      <c r="T16" s="224">
        <v>528</v>
      </c>
      <c r="U16" s="169">
        <v>210</v>
      </c>
      <c r="V16" s="167">
        <v>1982</v>
      </c>
      <c r="W16" s="193">
        <v>6.0170454545454497</v>
      </c>
      <c r="X16" s="197"/>
    </row>
    <row r="17" spans="1:24" s="93" customFormat="1" ht="3" customHeight="1">
      <c r="A17" s="147"/>
      <c r="B17" s="151"/>
      <c r="C17" s="149"/>
      <c r="D17" s="167"/>
      <c r="E17" s="167"/>
      <c r="F17" s="171"/>
      <c r="G17" s="167"/>
      <c r="H17" s="160"/>
      <c r="I17" s="160"/>
      <c r="J17" s="160"/>
      <c r="K17" s="224"/>
      <c r="L17" s="180"/>
      <c r="M17" s="180"/>
      <c r="N17" s="180"/>
      <c r="O17" s="167"/>
      <c r="P17" s="181"/>
      <c r="Q17" s="167"/>
      <c r="R17" s="227"/>
      <c r="S17" s="167"/>
      <c r="T17" s="224"/>
      <c r="U17" s="180"/>
      <c r="V17" s="167"/>
      <c r="W17" s="194"/>
      <c r="X17" s="198"/>
    </row>
    <row r="18" spans="1:24" s="93" customFormat="1" ht="18" customHeight="1">
      <c r="A18" s="147"/>
      <c r="B18" s="151"/>
      <c r="C18" s="149"/>
      <c r="D18" s="163" t="s">
        <v>26</v>
      </c>
      <c r="E18" s="167">
        <v>14</v>
      </c>
      <c r="F18" s="171">
        <v>56</v>
      </c>
      <c r="G18" s="167"/>
      <c r="H18" s="17">
        <v>8</v>
      </c>
      <c r="I18" s="17">
        <v>48</v>
      </c>
      <c r="J18" s="17">
        <v>384</v>
      </c>
      <c r="K18" s="224"/>
      <c r="L18" s="180"/>
      <c r="M18" s="180"/>
      <c r="N18" s="180"/>
      <c r="O18" s="167"/>
      <c r="P18" s="181"/>
      <c r="Q18" s="167"/>
      <c r="R18" s="227"/>
      <c r="S18" s="167"/>
      <c r="T18" s="224"/>
      <c r="U18" s="180"/>
      <c r="V18" s="167"/>
      <c r="W18" s="194"/>
      <c r="X18" s="198"/>
    </row>
    <row r="19" spans="1:24" s="93" customFormat="1" ht="18" customHeight="1">
      <c r="A19" s="148"/>
      <c r="B19" s="151"/>
      <c r="C19" s="149"/>
      <c r="D19" s="163"/>
      <c r="E19" s="167"/>
      <c r="F19" s="171"/>
      <c r="G19" s="167"/>
      <c r="H19" s="17">
        <v>6</v>
      </c>
      <c r="I19" s="17">
        <v>8</v>
      </c>
      <c r="J19" s="17">
        <v>48</v>
      </c>
      <c r="K19" s="224"/>
      <c r="L19" s="170"/>
      <c r="M19" s="170"/>
      <c r="N19" s="170"/>
      <c r="O19" s="167"/>
      <c r="P19" s="181"/>
      <c r="Q19" s="167"/>
      <c r="R19" s="228"/>
      <c r="S19" s="167"/>
      <c r="T19" s="224"/>
      <c r="U19" s="170"/>
      <c r="V19" s="167"/>
      <c r="W19" s="195"/>
      <c r="X19" s="199"/>
    </row>
    <row r="20" spans="1:24" s="93" customFormat="1" ht="18" customHeight="1">
      <c r="A20" s="15">
        <v>5</v>
      </c>
      <c r="B20" s="151" t="s">
        <v>27</v>
      </c>
      <c r="C20" s="149">
        <v>5</v>
      </c>
      <c r="D20" s="167">
        <v>1</v>
      </c>
      <c r="E20" s="167">
        <v>12</v>
      </c>
      <c r="F20" s="171">
        <v>12</v>
      </c>
      <c r="G20" s="167">
        <v>68</v>
      </c>
      <c r="H20" s="160">
        <v>7</v>
      </c>
      <c r="I20" s="160">
        <v>12</v>
      </c>
      <c r="J20" s="160">
        <v>84</v>
      </c>
      <c r="K20" s="225">
        <v>468</v>
      </c>
      <c r="L20" s="146"/>
      <c r="M20" s="169">
        <v>1</v>
      </c>
      <c r="N20" s="169">
        <v>5</v>
      </c>
      <c r="O20" s="167" t="s">
        <v>20</v>
      </c>
      <c r="P20" s="181" t="s">
        <v>21</v>
      </c>
      <c r="Q20" s="149">
        <v>850</v>
      </c>
      <c r="R20" s="229">
        <v>3177</v>
      </c>
      <c r="S20" s="149"/>
      <c r="T20" s="225">
        <v>468</v>
      </c>
      <c r="U20" s="146">
        <v>166</v>
      </c>
      <c r="V20" s="149">
        <v>1980</v>
      </c>
      <c r="W20" s="193">
        <v>6.7884615384615401</v>
      </c>
      <c r="X20" s="197"/>
    </row>
    <row r="21" spans="1:24" s="93" customFormat="1" ht="3.75" customHeight="1">
      <c r="A21" s="21"/>
      <c r="B21" s="151"/>
      <c r="C21" s="149"/>
      <c r="D21" s="167"/>
      <c r="E21" s="167"/>
      <c r="F21" s="171"/>
      <c r="G21" s="167"/>
      <c r="H21" s="160"/>
      <c r="I21" s="160"/>
      <c r="J21" s="160"/>
      <c r="K21" s="225"/>
      <c r="L21" s="147"/>
      <c r="M21" s="180"/>
      <c r="N21" s="180"/>
      <c r="O21" s="167"/>
      <c r="P21" s="181"/>
      <c r="Q21" s="149"/>
      <c r="R21" s="230"/>
      <c r="S21" s="149"/>
      <c r="T21" s="225"/>
      <c r="U21" s="147"/>
      <c r="V21" s="149"/>
      <c r="W21" s="194"/>
      <c r="X21" s="198"/>
    </row>
    <row r="22" spans="1:24" s="93" customFormat="1" ht="18" customHeight="1">
      <c r="A22" s="21"/>
      <c r="B22" s="151"/>
      <c r="C22" s="149"/>
      <c r="D22" s="163" t="s">
        <v>26</v>
      </c>
      <c r="E22" s="167">
        <v>14</v>
      </c>
      <c r="F22" s="171">
        <v>56</v>
      </c>
      <c r="G22" s="167"/>
      <c r="H22" s="17">
        <v>7</v>
      </c>
      <c r="I22" s="17">
        <v>48</v>
      </c>
      <c r="J22" s="17">
        <v>336</v>
      </c>
      <c r="K22" s="225"/>
      <c r="L22" s="147"/>
      <c r="M22" s="180"/>
      <c r="N22" s="180"/>
      <c r="O22" s="167"/>
      <c r="P22" s="181"/>
      <c r="Q22" s="149"/>
      <c r="R22" s="230"/>
      <c r="S22" s="149"/>
      <c r="T22" s="225"/>
      <c r="U22" s="147"/>
      <c r="V22" s="149"/>
      <c r="W22" s="194"/>
      <c r="X22" s="198"/>
    </row>
    <row r="23" spans="1:24" s="93" customFormat="1" ht="18" customHeight="1">
      <c r="A23" s="25"/>
      <c r="B23" s="151"/>
      <c r="C23" s="149"/>
      <c r="D23" s="163"/>
      <c r="E23" s="167"/>
      <c r="F23" s="171"/>
      <c r="G23" s="167"/>
      <c r="H23" s="17">
        <v>6</v>
      </c>
      <c r="I23" s="17">
        <v>8</v>
      </c>
      <c r="J23" s="17">
        <v>48</v>
      </c>
      <c r="K23" s="225"/>
      <c r="L23" s="148"/>
      <c r="M23" s="170"/>
      <c r="N23" s="170"/>
      <c r="O23" s="167"/>
      <c r="P23" s="181"/>
      <c r="Q23" s="149"/>
      <c r="R23" s="231"/>
      <c r="S23" s="149"/>
      <c r="T23" s="225"/>
      <c r="U23" s="148"/>
      <c r="V23" s="149"/>
      <c r="W23" s="195"/>
      <c r="X23" s="199"/>
    </row>
    <row r="24" spans="1:24" s="93" customFormat="1" ht="12.75" customHeight="1">
      <c r="A24" s="212">
        <v>6</v>
      </c>
      <c r="B24" s="151" t="s">
        <v>152</v>
      </c>
      <c r="C24" s="149">
        <v>6</v>
      </c>
      <c r="D24" s="149">
        <v>1</v>
      </c>
      <c r="E24" s="167">
        <v>47</v>
      </c>
      <c r="F24" s="171">
        <v>47</v>
      </c>
      <c r="G24" s="149">
        <v>235</v>
      </c>
      <c r="H24" s="160">
        <v>6</v>
      </c>
      <c r="I24" s="160">
        <v>47</v>
      </c>
      <c r="J24" s="160">
        <f>H24*I24</f>
        <v>282</v>
      </c>
      <c r="K24" s="225">
        <v>1410</v>
      </c>
      <c r="L24" s="149"/>
      <c r="M24" s="149">
        <v>1410</v>
      </c>
      <c r="N24" s="149">
        <v>0</v>
      </c>
      <c r="O24" s="149" t="s">
        <v>29</v>
      </c>
      <c r="P24" s="181" t="s">
        <v>21</v>
      </c>
      <c r="Q24" s="149">
        <v>250</v>
      </c>
      <c r="R24" s="229">
        <v>8673</v>
      </c>
      <c r="S24" s="149"/>
      <c r="T24" s="225">
        <v>1410</v>
      </c>
      <c r="U24" s="149">
        <v>71</v>
      </c>
      <c r="V24" s="149">
        <v>1961</v>
      </c>
      <c r="W24" s="193">
        <v>6.1510638297872298</v>
      </c>
      <c r="X24" s="203" t="s">
        <v>153</v>
      </c>
    </row>
    <row r="25" spans="1:24" s="93" customFormat="1" ht="12" customHeight="1">
      <c r="A25" s="213"/>
      <c r="B25" s="151"/>
      <c r="C25" s="149"/>
      <c r="D25" s="149"/>
      <c r="E25" s="167"/>
      <c r="F25" s="171"/>
      <c r="G25" s="149"/>
      <c r="H25" s="160"/>
      <c r="I25" s="160"/>
      <c r="J25" s="160"/>
      <c r="K25" s="225"/>
      <c r="L25" s="149"/>
      <c r="M25" s="149"/>
      <c r="N25" s="149"/>
      <c r="O25" s="149"/>
      <c r="P25" s="181"/>
      <c r="Q25" s="149"/>
      <c r="R25" s="230"/>
      <c r="S25" s="149"/>
      <c r="T25" s="225"/>
      <c r="U25" s="149"/>
      <c r="V25" s="149"/>
      <c r="W25" s="194"/>
      <c r="X25" s="204"/>
    </row>
    <row r="26" spans="1:24" s="93" customFormat="1" ht="12" customHeight="1">
      <c r="A26" s="213"/>
      <c r="B26" s="151"/>
      <c r="C26" s="149"/>
      <c r="D26" s="163" t="s">
        <v>134</v>
      </c>
      <c r="E26" s="167">
        <v>50</v>
      </c>
      <c r="F26" s="171">
        <v>150</v>
      </c>
      <c r="G26" s="149"/>
      <c r="H26" s="160">
        <v>6</v>
      </c>
      <c r="I26" s="160">
        <v>150</v>
      </c>
      <c r="J26" s="160">
        <f>H26*I26</f>
        <v>900</v>
      </c>
      <c r="K26" s="225"/>
      <c r="L26" s="149"/>
      <c r="M26" s="149"/>
      <c r="N26" s="149"/>
      <c r="O26" s="149"/>
      <c r="P26" s="181"/>
      <c r="Q26" s="149"/>
      <c r="R26" s="230"/>
      <c r="S26" s="149"/>
      <c r="T26" s="225"/>
      <c r="U26" s="149"/>
      <c r="V26" s="149"/>
      <c r="W26" s="194"/>
      <c r="X26" s="204"/>
    </row>
    <row r="27" spans="1:24" s="93" customFormat="1" ht="9" customHeight="1">
      <c r="A27" s="213"/>
      <c r="B27" s="151"/>
      <c r="C27" s="149"/>
      <c r="D27" s="163"/>
      <c r="E27" s="167"/>
      <c r="F27" s="171"/>
      <c r="G27" s="149"/>
      <c r="H27" s="160"/>
      <c r="I27" s="160"/>
      <c r="J27" s="160"/>
      <c r="K27" s="225"/>
      <c r="L27" s="149"/>
      <c r="M27" s="149"/>
      <c r="N27" s="149"/>
      <c r="O27" s="149"/>
      <c r="P27" s="181"/>
      <c r="Q27" s="149"/>
      <c r="R27" s="230"/>
      <c r="S27" s="149"/>
      <c r="T27" s="225"/>
      <c r="U27" s="149"/>
      <c r="V27" s="149"/>
      <c r="W27" s="194"/>
      <c r="X27" s="204"/>
    </row>
    <row r="28" spans="1:24" s="93" customFormat="1" ht="9" customHeight="1">
      <c r="A28" s="213"/>
      <c r="B28" s="151"/>
      <c r="C28" s="149"/>
      <c r="D28" s="167">
        <v>5</v>
      </c>
      <c r="E28" s="167">
        <v>34</v>
      </c>
      <c r="F28" s="171">
        <v>34</v>
      </c>
      <c r="G28" s="149"/>
      <c r="H28" s="160">
        <v>6</v>
      </c>
      <c r="I28" s="160">
        <v>34</v>
      </c>
      <c r="J28" s="160">
        <f>H28*I28</f>
        <v>204</v>
      </c>
      <c r="K28" s="225"/>
      <c r="L28" s="149"/>
      <c r="M28" s="149"/>
      <c r="N28" s="149"/>
      <c r="O28" s="149"/>
      <c r="P28" s="181"/>
      <c r="Q28" s="149"/>
      <c r="R28" s="230"/>
      <c r="S28" s="149"/>
      <c r="T28" s="225"/>
      <c r="U28" s="149"/>
      <c r="V28" s="149"/>
      <c r="W28" s="194"/>
      <c r="X28" s="204"/>
    </row>
    <row r="29" spans="1:24" s="93" customFormat="1" ht="18" customHeight="1">
      <c r="A29" s="213"/>
      <c r="B29" s="151"/>
      <c r="C29" s="149"/>
      <c r="D29" s="167"/>
      <c r="E29" s="167"/>
      <c r="F29" s="171"/>
      <c r="G29" s="149"/>
      <c r="H29" s="160"/>
      <c r="I29" s="160"/>
      <c r="J29" s="160"/>
      <c r="K29" s="225"/>
      <c r="L29" s="149"/>
      <c r="M29" s="149"/>
      <c r="N29" s="149"/>
      <c r="O29" s="149"/>
      <c r="P29" s="181"/>
      <c r="Q29" s="149"/>
      <c r="R29" s="230"/>
      <c r="S29" s="149"/>
      <c r="T29" s="225"/>
      <c r="U29" s="149"/>
      <c r="V29" s="149"/>
      <c r="W29" s="194"/>
      <c r="X29" s="204"/>
    </row>
    <row r="30" spans="1:24" s="93" customFormat="1" ht="18" customHeight="1">
      <c r="A30" s="213"/>
      <c r="B30" s="151"/>
      <c r="C30" s="149"/>
      <c r="D30" s="163" t="s">
        <v>138</v>
      </c>
      <c r="E30" s="163">
        <v>4</v>
      </c>
      <c r="F30" s="171">
        <v>4</v>
      </c>
      <c r="G30" s="149"/>
      <c r="H30" s="160">
        <v>6</v>
      </c>
      <c r="I30" s="160">
        <v>4</v>
      </c>
      <c r="J30" s="160">
        <f>H30*I30</f>
        <v>24</v>
      </c>
      <c r="K30" s="225"/>
      <c r="L30" s="149"/>
      <c r="M30" s="149"/>
      <c r="N30" s="149"/>
      <c r="O30" s="149"/>
      <c r="P30" s="181"/>
      <c r="Q30" s="149"/>
      <c r="R30" s="230"/>
      <c r="S30" s="149"/>
      <c r="T30" s="225"/>
      <c r="U30" s="149"/>
      <c r="V30" s="149"/>
      <c r="W30" s="194"/>
      <c r="X30" s="204"/>
    </row>
    <row r="31" spans="1:24" s="93" customFormat="1" ht="3.75" customHeight="1">
      <c r="A31" s="214"/>
      <c r="B31" s="151"/>
      <c r="C31" s="149"/>
      <c r="D31" s="163"/>
      <c r="E31" s="163"/>
      <c r="F31" s="171"/>
      <c r="G31" s="149"/>
      <c r="H31" s="160"/>
      <c r="I31" s="160"/>
      <c r="J31" s="160"/>
      <c r="K31" s="225"/>
      <c r="L31" s="149"/>
      <c r="M31" s="149"/>
      <c r="N31" s="149"/>
      <c r="O31" s="149"/>
      <c r="P31" s="181"/>
      <c r="Q31" s="149"/>
      <c r="R31" s="231"/>
      <c r="S31" s="149"/>
      <c r="T31" s="225"/>
      <c r="U31" s="149"/>
      <c r="V31" s="149"/>
      <c r="W31" s="195"/>
      <c r="X31" s="205"/>
    </row>
    <row r="32" spans="1:24" s="93" customFormat="1" ht="18" customHeight="1">
      <c r="A32" s="146">
        <v>7</v>
      </c>
      <c r="B32" s="151" t="s">
        <v>28</v>
      </c>
      <c r="C32" s="149">
        <v>6</v>
      </c>
      <c r="D32" s="149">
        <v>1</v>
      </c>
      <c r="E32" s="167">
        <v>18</v>
      </c>
      <c r="F32" s="171">
        <v>18</v>
      </c>
      <c r="G32" s="149">
        <v>128</v>
      </c>
      <c r="H32" s="149">
        <v>4</v>
      </c>
      <c r="I32" s="149">
        <v>18</v>
      </c>
      <c r="J32" s="149">
        <v>72</v>
      </c>
      <c r="K32" s="149">
        <v>512</v>
      </c>
      <c r="L32" s="146"/>
      <c r="M32" s="169">
        <v>2</v>
      </c>
      <c r="N32" s="169">
        <v>0</v>
      </c>
      <c r="O32" s="149" t="s">
        <v>29</v>
      </c>
      <c r="P32" s="181" t="s">
        <v>21</v>
      </c>
      <c r="Q32" s="181">
        <v>1250</v>
      </c>
      <c r="R32" s="149"/>
      <c r="S32" s="149">
        <v>6248</v>
      </c>
      <c r="T32" s="149"/>
      <c r="U32" s="149">
        <v>481</v>
      </c>
      <c r="V32" s="149">
        <v>2001</v>
      </c>
      <c r="W32" s="193">
        <v>12.203125</v>
      </c>
      <c r="X32" s="197"/>
    </row>
    <row r="33" spans="1:24" s="93" customFormat="1" ht="9.75" customHeight="1">
      <c r="A33" s="147"/>
      <c r="B33" s="151"/>
      <c r="C33" s="149"/>
      <c r="D33" s="149"/>
      <c r="E33" s="167"/>
      <c r="F33" s="171"/>
      <c r="G33" s="149"/>
      <c r="H33" s="149"/>
      <c r="I33" s="149"/>
      <c r="J33" s="149"/>
      <c r="K33" s="149"/>
      <c r="L33" s="147"/>
      <c r="M33" s="180"/>
      <c r="N33" s="180"/>
      <c r="O33" s="149"/>
      <c r="P33" s="181"/>
      <c r="Q33" s="181"/>
      <c r="R33" s="149"/>
      <c r="S33" s="149"/>
      <c r="T33" s="149"/>
      <c r="U33" s="149"/>
      <c r="V33" s="149"/>
      <c r="W33" s="194"/>
      <c r="X33" s="198"/>
    </row>
    <row r="34" spans="1:24" s="93" customFormat="1" ht="18" customHeight="1">
      <c r="A34" s="147"/>
      <c r="B34" s="151"/>
      <c r="C34" s="149"/>
      <c r="D34" s="163" t="s">
        <v>22</v>
      </c>
      <c r="E34" s="149">
        <v>22</v>
      </c>
      <c r="F34" s="172">
        <v>110</v>
      </c>
      <c r="G34" s="149"/>
      <c r="H34" s="149">
        <v>4</v>
      </c>
      <c r="I34" s="149">
        <v>110</v>
      </c>
      <c r="J34" s="149">
        <v>440</v>
      </c>
      <c r="K34" s="149"/>
      <c r="L34" s="147"/>
      <c r="M34" s="180"/>
      <c r="N34" s="180"/>
      <c r="O34" s="149"/>
      <c r="P34" s="181"/>
      <c r="Q34" s="181"/>
      <c r="R34" s="149"/>
      <c r="S34" s="149"/>
      <c r="T34" s="149"/>
      <c r="U34" s="149"/>
      <c r="V34" s="149"/>
      <c r="W34" s="194"/>
      <c r="X34" s="198"/>
    </row>
    <row r="35" spans="1:24" s="93" customFormat="1" ht="6.75" customHeight="1">
      <c r="A35" s="148"/>
      <c r="B35" s="151"/>
      <c r="C35" s="149"/>
      <c r="D35" s="163"/>
      <c r="E35" s="149"/>
      <c r="F35" s="172"/>
      <c r="G35" s="149"/>
      <c r="H35" s="149"/>
      <c r="I35" s="149"/>
      <c r="J35" s="149"/>
      <c r="K35" s="149"/>
      <c r="L35" s="148"/>
      <c r="M35" s="180"/>
      <c r="N35" s="180"/>
      <c r="O35" s="149"/>
      <c r="P35" s="181"/>
      <c r="Q35" s="181"/>
      <c r="R35" s="149"/>
      <c r="S35" s="149"/>
      <c r="T35" s="149"/>
      <c r="U35" s="149"/>
      <c r="V35" s="149"/>
      <c r="W35" s="195"/>
      <c r="X35" s="199"/>
    </row>
    <row r="36" spans="1:24" s="93" customFormat="1" ht="18" customHeight="1">
      <c r="A36" s="146">
        <v>8</v>
      </c>
      <c r="B36" s="151" t="s">
        <v>30</v>
      </c>
      <c r="C36" s="149">
        <v>5</v>
      </c>
      <c r="D36" s="167">
        <v>1</v>
      </c>
      <c r="E36" s="167">
        <v>12</v>
      </c>
      <c r="F36" s="171">
        <v>12</v>
      </c>
      <c r="G36" s="167">
        <v>68</v>
      </c>
      <c r="H36" s="160">
        <v>6</v>
      </c>
      <c r="I36" s="160">
        <v>12</v>
      </c>
      <c r="J36" s="160">
        <f>H36*I36</f>
        <v>72</v>
      </c>
      <c r="K36" s="149">
        <f>J36+J38+J39</f>
        <v>408</v>
      </c>
      <c r="L36" s="146"/>
      <c r="M36" s="169">
        <v>12</v>
      </c>
      <c r="N36" s="169">
        <v>1</v>
      </c>
      <c r="O36" s="149" t="s">
        <v>29</v>
      </c>
      <c r="P36" s="181" t="s">
        <v>21</v>
      </c>
      <c r="Q36" s="181">
        <v>700</v>
      </c>
      <c r="R36" s="149"/>
      <c r="S36" s="149">
        <v>3177</v>
      </c>
      <c r="T36" s="149"/>
      <c r="U36" s="149">
        <v>175</v>
      </c>
      <c r="V36" s="149">
        <v>1980</v>
      </c>
      <c r="W36" s="193">
        <f>S36/K36</f>
        <v>7.7867647058823497</v>
      </c>
      <c r="X36" s="200" t="s">
        <v>31</v>
      </c>
    </row>
    <row r="37" spans="1:24" s="93" customFormat="1" ht="6.75" customHeight="1">
      <c r="A37" s="147"/>
      <c r="B37" s="151"/>
      <c r="C37" s="149"/>
      <c r="D37" s="167"/>
      <c r="E37" s="167"/>
      <c r="F37" s="171"/>
      <c r="G37" s="167"/>
      <c r="H37" s="160"/>
      <c r="I37" s="160"/>
      <c r="J37" s="160"/>
      <c r="K37" s="149"/>
      <c r="L37" s="147"/>
      <c r="M37" s="180"/>
      <c r="N37" s="180"/>
      <c r="O37" s="149"/>
      <c r="P37" s="181"/>
      <c r="Q37" s="181"/>
      <c r="R37" s="149"/>
      <c r="S37" s="149"/>
      <c r="T37" s="149"/>
      <c r="U37" s="149"/>
      <c r="V37" s="149"/>
      <c r="W37" s="194"/>
      <c r="X37" s="201"/>
    </row>
    <row r="38" spans="1:24" s="93" customFormat="1" ht="18" customHeight="1">
      <c r="A38" s="147"/>
      <c r="B38" s="151"/>
      <c r="C38" s="149"/>
      <c r="D38" s="163" t="s">
        <v>26</v>
      </c>
      <c r="E38" s="167">
        <v>14</v>
      </c>
      <c r="F38" s="171">
        <v>56</v>
      </c>
      <c r="G38" s="167"/>
      <c r="H38" s="17">
        <v>6</v>
      </c>
      <c r="I38" s="17">
        <v>48</v>
      </c>
      <c r="J38" s="17">
        <f>H38*I38</f>
        <v>288</v>
      </c>
      <c r="K38" s="149"/>
      <c r="L38" s="147"/>
      <c r="M38" s="180"/>
      <c r="N38" s="180"/>
      <c r="O38" s="149"/>
      <c r="P38" s="181"/>
      <c r="Q38" s="181"/>
      <c r="R38" s="149"/>
      <c r="S38" s="149"/>
      <c r="T38" s="149"/>
      <c r="U38" s="149"/>
      <c r="V38" s="149"/>
      <c r="W38" s="194"/>
      <c r="X38" s="201"/>
    </row>
    <row r="39" spans="1:24" s="93" customFormat="1" ht="18" customHeight="1">
      <c r="A39" s="148"/>
      <c r="B39" s="151"/>
      <c r="C39" s="149"/>
      <c r="D39" s="163"/>
      <c r="E39" s="167"/>
      <c r="F39" s="171"/>
      <c r="G39" s="167"/>
      <c r="H39" s="17">
        <v>6</v>
      </c>
      <c r="I39" s="17">
        <v>8</v>
      </c>
      <c r="J39" s="17">
        <f>H39*I39</f>
        <v>48</v>
      </c>
      <c r="K39" s="149"/>
      <c r="L39" s="148"/>
      <c r="M39" s="170"/>
      <c r="N39" s="170"/>
      <c r="O39" s="149"/>
      <c r="P39" s="181"/>
      <c r="Q39" s="181"/>
      <c r="R39" s="149"/>
      <c r="S39" s="149"/>
      <c r="T39" s="149"/>
      <c r="U39" s="149"/>
      <c r="V39" s="149"/>
      <c r="W39" s="195"/>
      <c r="X39" s="202"/>
    </row>
    <row r="40" spans="1:24" s="93" customFormat="1" ht="18" customHeight="1">
      <c r="A40" s="146">
        <v>9</v>
      </c>
      <c r="B40" s="151" t="s">
        <v>33</v>
      </c>
      <c r="C40" s="149">
        <v>5</v>
      </c>
      <c r="D40" s="167">
        <v>1</v>
      </c>
      <c r="E40" s="167">
        <v>12</v>
      </c>
      <c r="F40" s="171">
        <v>12</v>
      </c>
      <c r="G40" s="167">
        <v>68</v>
      </c>
      <c r="H40" s="160">
        <v>6</v>
      </c>
      <c r="I40" s="160">
        <v>12</v>
      </c>
      <c r="J40" s="160">
        <f>H40*I40</f>
        <v>72</v>
      </c>
      <c r="K40" s="149">
        <f>J40+J42+J43</f>
        <v>408</v>
      </c>
      <c r="L40" s="146"/>
      <c r="M40" s="169">
        <v>15</v>
      </c>
      <c r="N40" s="169">
        <v>0</v>
      </c>
      <c r="O40" s="149" t="s">
        <v>29</v>
      </c>
      <c r="P40" s="181" t="s">
        <v>21</v>
      </c>
      <c r="Q40" s="181">
        <v>700</v>
      </c>
      <c r="R40" s="149"/>
      <c r="S40" s="149">
        <v>3177</v>
      </c>
      <c r="T40" s="149"/>
      <c r="U40" s="149">
        <v>175</v>
      </c>
      <c r="V40" s="149">
        <v>1980</v>
      </c>
      <c r="W40" s="193">
        <f>S40/K40</f>
        <v>7.7867647058823497</v>
      </c>
      <c r="X40" s="200" t="s">
        <v>31</v>
      </c>
    </row>
    <row r="41" spans="1:24" s="93" customFormat="1" ht="6" customHeight="1">
      <c r="A41" s="147"/>
      <c r="B41" s="151"/>
      <c r="C41" s="149"/>
      <c r="D41" s="167"/>
      <c r="E41" s="167"/>
      <c r="F41" s="171"/>
      <c r="G41" s="167"/>
      <c r="H41" s="160"/>
      <c r="I41" s="160"/>
      <c r="J41" s="160"/>
      <c r="K41" s="149"/>
      <c r="L41" s="147"/>
      <c r="M41" s="180"/>
      <c r="N41" s="180"/>
      <c r="O41" s="149"/>
      <c r="P41" s="181"/>
      <c r="Q41" s="181"/>
      <c r="R41" s="149"/>
      <c r="S41" s="149"/>
      <c r="T41" s="149"/>
      <c r="U41" s="149"/>
      <c r="V41" s="149"/>
      <c r="W41" s="194"/>
      <c r="X41" s="201"/>
    </row>
    <row r="42" spans="1:24" s="93" customFormat="1" ht="18" customHeight="1">
      <c r="A42" s="147"/>
      <c r="B42" s="151"/>
      <c r="C42" s="149"/>
      <c r="D42" s="163" t="s">
        <v>26</v>
      </c>
      <c r="E42" s="167">
        <v>14</v>
      </c>
      <c r="F42" s="171">
        <v>56</v>
      </c>
      <c r="G42" s="167"/>
      <c r="H42" s="17">
        <v>6</v>
      </c>
      <c r="I42" s="17">
        <v>48</v>
      </c>
      <c r="J42" s="17">
        <f>H42*I42</f>
        <v>288</v>
      </c>
      <c r="K42" s="149"/>
      <c r="L42" s="147"/>
      <c r="M42" s="180"/>
      <c r="N42" s="180"/>
      <c r="O42" s="149"/>
      <c r="P42" s="181"/>
      <c r="Q42" s="181"/>
      <c r="R42" s="149"/>
      <c r="S42" s="149"/>
      <c r="T42" s="149"/>
      <c r="U42" s="149"/>
      <c r="V42" s="149"/>
      <c r="W42" s="194"/>
      <c r="X42" s="201"/>
    </row>
    <row r="43" spans="1:24" s="93" customFormat="1" ht="18" customHeight="1">
      <c r="A43" s="148"/>
      <c r="B43" s="151"/>
      <c r="C43" s="149"/>
      <c r="D43" s="163"/>
      <c r="E43" s="167"/>
      <c r="F43" s="171"/>
      <c r="G43" s="167"/>
      <c r="H43" s="17">
        <v>6</v>
      </c>
      <c r="I43" s="17">
        <v>8</v>
      </c>
      <c r="J43" s="17">
        <f>H43*I43</f>
        <v>48</v>
      </c>
      <c r="K43" s="149"/>
      <c r="L43" s="148"/>
      <c r="M43" s="170"/>
      <c r="N43" s="170"/>
      <c r="O43" s="149"/>
      <c r="P43" s="181"/>
      <c r="Q43" s="181"/>
      <c r="R43" s="149"/>
      <c r="S43" s="149"/>
      <c r="T43" s="149"/>
      <c r="U43" s="149"/>
      <c r="V43" s="149"/>
      <c r="W43" s="195"/>
      <c r="X43" s="202"/>
    </row>
    <row r="44" spans="1:24" s="93" customFormat="1" ht="18" customHeight="1">
      <c r="A44" s="146">
        <v>10</v>
      </c>
      <c r="B44" s="151" t="s">
        <v>34</v>
      </c>
      <c r="C44" s="149">
        <v>5</v>
      </c>
      <c r="D44" s="167">
        <v>1</v>
      </c>
      <c r="E44" s="167">
        <v>12</v>
      </c>
      <c r="F44" s="171">
        <v>12</v>
      </c>
      <c r="G44" s="167">
        <v>68</v>
      </c>
      <c r="H44" s="160">
        <v>6</v>
      </c>
      <c r="I44" s="160">
        <v>12</v>
      </c>
      <c r="J44" s="160">
        <f>H44*I44</f>
        <v>72</v>
      </c>
      <c r="K44" s="149">
        <f>J44+J46+J47</f>
        <v>408</v>
      </c>
      <c r="L44" s="146"/>
      <c r="M44" s="169">
        <v>11</v>
      </c>
      <c r="N44" s="169">
        <v>0</v>
      </c>
      <c r="O44" s="149" t="s">
        <v>29</v>
      </c>
      <c r="P44" s="181" t="s">
        <v>21</v>
      </c>
      <c r="Q44" s="181">
        <v>700</v>
      </c>
      <c r="R44" s="149"/>
      <c r="S44" s="149">
        <v>3177</v>
      </c>
      <c r="T44" s="149"/>
      <c r="U44" s="149">
        <v>175</v>
      </c>
      <c r="V44" s="149">
        <v>1980</v>
      </c>
      <c r="W44" s="193">
        <f>S44/K44</f>
        <v>7.7867647058823497</v>
      </c>
      <c r="X44" s="200" t="s">
        <v>31</v>
      </c>
    </row>
    <row r="45" spans="1:24" s="93" customFormat="1" ht="4.7" customHeight="1">
      <c r="A45" s="147"/>
      <c r="B45" s="151"/>
      <c r="C45" s="149"/>
      <c r="D45" s="167"/>
      <c r="E45" s="167"/>
      <c r="F45" s="171"/>
      <c r="G45" s="167"/>
      <c r="H45" s="160"/>
      <c r="I45" s="160"/>
      <c r="J45" s="160"/>
      <c r="K45" s="149"/>
      <c r="L45" s="147"/>
      <c r="M45" s="180"/>
      <c r="N45" s="180"/>
      <c r="O45" s="149"/>
      <c r="P45" s="181"/>
      <c r="Q45" s="181"/>
      <c r="R45" s="149"/>
      <c r="S45" s="149"/>
      <c r="T45" s="149"/>
      <c r="U45" s="149"/>
      <c r="V45" s="149"/>
      <c r="W45" s="194"/>
      <c r="X45" s="201"/>
    </row>
    <row r="46" spans="1:24" s="93" customFormat="1" ht="18" customHeight="1">
      <c r="A46" s="147"/>
      <c r="B46" s="151"/>
      <c r="C46" s="149"/>
      <c r="D46" s="163" t="s">
        <v>26</v>
      </c>
      <c r="E46" s="167">
        <v>14</v>
      </c>
      <c r="F46" s="171">
        <v>56</v>
      </c>
      <c r="G46" s="167"/>
      <c r="H46" s="17">
        <v>6</v>
      </c>
      <c r="I46" s="17">
        <v>48</v>
      </c>
      <c r="J46" s="17">
        <f>H46*I46</f>
        <v>288</v>
      </c>
      <c r="K46" s="149"/>
      <c r="L46" s="147"/>
      <c r="M46" s="180"/>
      <c r="N46" s="180"/>
      <c r="O46" s="149"/>
      <c r="P46" s="181"/>
      <c r="Q46" s="181"/>
      <c r="R46" s="149"/>
      <c r="S46" s="149"/>
      <c r="T46" s="149"/>
      <c r="U46" s="149"/>
      <c r="V46" s="149"/>
      <c r="W46" s="194"/>
      <c r="X46" s="201"/>
    </row>
    <row r="47" spans="1:24" s="93" customFormat="1" ht="18" customHeight="1">
      <c r="A47" s="148"/>
      <c r="B47" s="151"/>
      <c r="C47" s="149"/>
      <c r="D47" s="163"/>
      <c r="E47" s="167"/>
      <c r="F47" s="171"/>
      <c r="G47" s="167"/>
      <c r="H47" s="17">
        <v>6</v>
      </c>
      <c r="I47" s="17">
        <v>8</v>
      </c>
      <c r="J47" s="17">
        <f>H47*I47</f>
        <v>48</v>
      </c>
      <c r="K47" s="149"/>
      <c r="L47" s="148"/>
      <c r="M47" s="170"/>
      <c r="N47" s="170"/>
      <c r="O47" s="149"/>
      <c r="P47" s="181"/>
      <c r="Q47" s="181"/>
      <c r="R47" s="149"/>
      <c r="S47" s="149"/>
      <c r="T47" s="149"/>
      <c r="U47" s="149"/>
      <c r="V47" s="149"/>
      <c r="W47" s="195"/>
      <c r="X47" s="202"/>
    </row>
    <row r="48" spans="1:24" s="93" customFormat="1" ht="11.25" customHeight="1">
      <c r="A48" s="146">
        <v>11</v>
      </c>
      <c r="B48" s="151" t="s">
        <v>35</v>
      </c>
      <c r="C48" s="149">
        <v>6</v>
      </c>
      <c r="D48" s="167">
        <v>1</v>
      </c>
      <c r="E48" s="167">
        <v>12</v>
      </c>
      <c r="F48" s="171">
        <v>12</v>
      </c>
      <c r="G48" s="167">
        <v>82</v>
      </c>
      <c r="H48" s="160">
        <v>8</v>
      </c>
      <c r="I48" s="160">
        <v>12</v>
      </c>
      <c r="J48" s="160">
        <v>96</v>
      </c>
      <c r="K48" s="149">
        <v>636</v>
      </c>
      <c r="L48" s="146"/>
      <c r="M48" s="169">
        <v>13</v>
      </c>
      <c r="N48" s="169">
        <v>8</v>
      </c>
      <c r="O48" s="149" t="s">
        <v>29</v>
      </c>
      <c r="P48" s="181" t="s">
        <v>21</v>
      </c>
      <c r="Q48" s="181">
        <v>700</v>
      </c>
      <c r="R48" s="149"/>
      <c r="S48" s="149">
        <v>4222</v>
      </c>
      <c r="T48" s="149"/>
      <c r="U48" s="149">
        <v>231</v>
      </c>
      <c r="V48" s="149">
        <v>1983</v>
      </c>
      <c r="W48" s="193">
        <v>6.6383647798742098</v>
      </c>
      <c r="X48" s="197"/>
    </row>
    <row r="49" spans="1:24" s="93" customFormat="1" ht="9" customHeight="1">
      <c r="A49" s="147"/>
      <c r="B49" s="151"/>
      <c r="C49" s="149"/>
      <c r="D49" s="167"/>
      <c r="E49" s="167"/>
      <c r="F49" s="171"/>
      <c r="G49" s="167"/>
      <c r="H49" s="160"/>
      <c r="I49" s="160"/>
      <c r="J49" s="160"/>
      <c r="K49" s="149"/>
      <c r="L49" s="147"/>
      <c r="M49" s="180"/>
      <c r="N49" s="180"/>
      <c r="O49" s="149"/>
      <c r="P49" s="181"/>
      <c r="Q49" s="181"/>
      <c r="R49" s="149"/>
      <c r="S49" s="149"/>
      <c r="T49" s="149"/>
      <c r="U49" s="149"/>
      <c r="V49" s="149"/>
      <c r="W49" s="194"/>
      <c r="X49" s="198"/>
    </row>
    <row r="50" spans="1:24" s="93" customFormat="1" ht="18" customHeight="1">
      <c r="A50" s="147"/>
      <c r="B50" s="151"/>
      <c r="C50" s="149"/>
      <c r="D50" s="163" t="s">
        <v>22</v>
      </c>
      <c r="E50" s="167">
        <v>14</v>
      </c>
      <c r="F50" s="171">
        <v>70</v>
      </c>
      <c r="G50" s="167"/>
      <c r="H50" s="17">
        <v>8</v>
      </c>
      <c r="I50" s="17">
        <v>60</v>
      </c>
      <c r="J50" s="17">
        <v>480</v>
      </c>
      <c r="K50" s="149"/>
      <c r="L50" s="147"/>
      <c r="M50" s="180"/>
      <c r="N50" s="180"/>
      <c r="O50" s="149"/>
      <c r="P50" s="181"/>
      <c r="Q50" s="181"/>
      <c r="R50" s="149"/>
      <c r="S50" s="149"/>
      <c r="T50" s="149"/>
      <c r="U50" s="149"/>
      <c r="V50" s="149"/>
      <c r="W50" s="194"/>
      <c r="X50" s="198"/>
    </row>
    <row r="51" spans="1:24" s="93" customFormat="1" ht="15" customHeight="1">
      <c r="A51" s="148"/>
      <c r="B51" s="151"/>
      <c r="C51" s="149"/>
      <c r="D51" s="163"/>
      <c r="E51" s="167"/>
      <c r="F51" s="171"/>
      <c r="G51" s="167"/>
      <c r="H51" s="17">
        <v>6</v>
      </c>
      <c r="I51" s="17">
        <v>10</v>
      </c>
      <c r="J51" s="17">
        <v>60</v>
      </c>
      <c r="K51" s="149"/>
      <c r="L51" s="148"/>
      <c r="M51" s="170"/>
      <c r="N51" s="170"/>
      <c r="O51" s="149"/>
      <c r="P51" s="181"/>
      <c r="Q51" s="181"/>
      <c r="R51" s="149"/>
      <c r="S51" s="149"/>
      <c r="T51" s="149"/>
      <c r="U51" s="149"/>
      <c r="V51" s="149"/>
      <c r="W51" s="195"/>
      <c r="X51" s="199"/>
    </row>
    <row r="52" spans="1:24" s="93" customFormat="1" ht="18" customHeight="1">
      <c r="A52" s="146">
        <v>12</v>
      </c>
      <c r="B52" s="151" t="s">
        <v>36</v>
      </c>
      <c r="C52" s="149">
        <v>6</v>
      </c>
      <c r="D52" s="167">
        <v>1</v>
      </c>
      <c r="E52" s="167">
        <v>12</v>
      </c>
      <c r="F52" s="171">
        <v>12</v>
      </c>
      <c r="G52" s="167">
        <v>82</v>
      </c>
      <c r="H52" s="160">
        <v>8</v>
      </c>
      <c r="I52" s="160">
        <v>12</v>
      </c>
      <c r="J52" s="160">
        <v>96</v>
      </c>
      <c r="K52" s="149">
        <v>636</v>
      </c>
      <c r="L52" s="146"/>
      <c r="M52" s="169">
        <v>1</v>
      </c>
      <c r="N52" s="169">
        <v>3</v>
      </c>
      <c r="O52" s="149" t="s">
        <v>29</v>
      </c>
      <c r="P52" s="181" t="s">
        <v>21</v>
      </c>
      <c r="Q52" s="181">
        <v>700</v>
      </c>
      <c r="R52" s="149"/>
      <c r="S52" s="149">
        <v>4222</v>
      </c>
      <c r="T52" s="149"/>
      <c r="U52" s="149">
        <v>220</v>
      </c>
      <c r="V52" s="149">
        <v>1985</v>
      </c>
      <c r="W52" s="193">
        <v>6.6383647798742098</v>
      </c>
      <c r="X52" s="197"/>
    </row>
    <row r="53" spans="1:24" s="93" customFormat="1" ht="1.7" customHeight="1">
      <c r="A53" s="147"/>
      <c r="B53" s="151"/>
      <c r="C53" s="149"/>
      <c r="D53" s="167"/>
      <c r="E53" s="167"/>
      <c r="F53" s="171"/>
      <c r="G53" s="167"/>
      <c r="H53" s="160"/>
      <c r="I53" s="160"/>
      <c r="J53" s="160"/>
      <c r="K53" s="149"/>
      <c r="L53" s="147"/>
      <c r="M53" s="180"/>
      <c r="N53" s="180"/>
      <c r="O53" s="149"/>
      <c r="P53" s="181"/>
      <c r="Q53" s="181"/>
      <c r="R53" s="149"/>
      <c r="S53" s="149"/>
      <c r="T53" s="149"/>
      <c r="U53" s="149"/>
      <c r="V53" s="149"/>
      <c r="W53" s="194"/>
      <c r="X53" s="198"/>
    </row>
    <row r="54" spans="1:24" s="93" customFormat="1" ht="18" customHeight="1">
      <c r="A54" s="147"/>
      <c r="B54" s="151"/>
      <c r="C54" s="149"/>
      <c r="D54" s="163" t="s">
        <v>22</v>
      </c>
      <c r="E54" s="167">
        <v>14</v>
      </c>
      <c r="F54" s="171">
        <v>70</v>
      </c>
      <c r="G54" s="167"/>
      <c r="H54" s="17">
        <v>8</v>
      </c>
      <c r="I54" s="17">
        <v>60</v>
      </c>
      <c r="J54" s="17">
        <v>480</v>
      </c>
      <c r="K54" s="149"/>
      <c r="L54" s="147"/>
      <c r="M54" s="180"/>
      <c r="N54" s="180"/>
      <c r="O54" s="149"/>
      <c r="P54" s="181"/>
      <c r="Q54" s="181"/>
      <c r="R54" s="149"/>
      <c r="S54" s="149"/>
      <c r="T54" s="149"/>
      <c r="U54" s="149"/>
      <c r="V54" s="149"/>
      <c r="W54" s="194"/>
      <c r="X54" s="198"/>
    </row>
    <row r="55" spans="1:24" s="93" customFormat="1" ht="18" customHeight="1">
      <c r="A55" s="148"/>
      <c r="B55" s="151"/>
      <c r="C55" s="149"/>
      <c r="D55" s="163"/>
      <c r="E55" s="167"/>
      <c r="F55" s="171"/>
      <c r="G55" s="167"/>
      <c r="H55" s="17">
        <v>6</v>
      </c>
      <c r="I55" s="17">
        <v>10</v>
      </c>
      <c r="J55" s="17">
        <v>60</v>
      </c>
      <c r="K55" s="149"/>
      <c r="L55" s="148"/>
      <c r="M55" s="170"/>
      <c r="N55" s="170"/>
      <c r="O55" s="149"/>
      <c r="P55" s="181"/>
      <c r="Q55" s="181"/>
      <c r="R55" s="149"/>
      <c r="S55" s="149"/>
      <c r="T55" s="149"/>
      <c r="U55" s="149"/>
      <c r="V55" s="149"/>
      <c r="W55" s="195"/>
      <c r="X55" s="199"/>
    </row>
    <row r="56" spans="1:24" s="93" customFormat="1" ht="18" customHeight="1">
      <c r="A56" s="146">
        <v>13</v>
      </c>
      <c r="B56" s="151" t="s">
        <v>37</v>
      </c>
      <c r="C56" s="149">
        <v>6</v>
      </c>
      <c r="D56" s="167">
        <v>1</v>
      </c>
      <c r="E56" s="167">
        <v>12</v>
      </c>
      <c r="F56" s="171">
        <v>12</v>
      </c>
      <c r="G56" s="167">
        <v>82</v>
      </c>
      <c r="H56" s="160">
        <v>8</v>
      </c>
      <c r="I56" s="160">
        <v>12</v>
      </c>
      <c r="J56" s="160">
        <v>96</v>
      </c>
      <c r="K56" s="149">
        <v>636</v>
      </c>
      <c r="L56" s="146"/>
      <c r="M56" s="169">
        <v>2</v>
      </c>
      <c r="N56" s="169">
        <v>0</v>
      </c>
      <c r="O56" s="149" t="s">
        <v>29</v>
      </c>
      <c r="P56" s="181" t="s">
        <v>21</v>
      </c>
      <c r="Q56" s="181">
        <v>700</v>
      </c>
      <c r="R56" s="149"/>
      <c r="S56" s="149">
        <v>4226</v>
      </c>
      <c r="T56" s="149"/>
      <c r="U56" s="149">
        <v>234</v>
      </c>
      <c r="V56" s="149">
        <v>1986</v>
      </c>
      <c r="W56" s="193">
        <v>6.6446540880503102</v>
      </c>
      <c r="X56" s="197"/>
    </row>
    <row r="57" spans="1:24" s="93" customFormat="1" ht="1.7" customHeight="1">
      <c r="A57" s="147"/>
      <c r="B57" s="151"/>
      <c r="C57" s="149"/>
      <c r="D57" s="167"/>
      <c r="E57" s="167"/>
      <c r="F57" s="171"/>
      <c r="G57" s="167"/>
      <c r="H57" s="160"/>
      <c r="I57" s="160"/>
      <c r="J57" s="160"/>
      <c r="K57" s="149"/>
      <c r="L57" s="147"/>
      <c r="M57" s="180"/>
      <c r="N57" s="180"/>
      <c r="O57" s="149"/>
      <c r="P57" s="181"/>
      <c r="Q57" s="181"/>
      <c r="R57" s="149"/>
      <c r="S57" s="149"/>
      <c r="T57" s="149"/>
      <c r="U57" s="149"/>
      <c r="V57" s="149"/>
      <c r="W57" s="194"/>
      <c r="X57" s="198"/>
    </row>
    <row r="58" spans="1:24" s="93" customFormat="1" ht="18" customHeight="1">
      <c r="A58" s="147"/>
      <c r="B58" s="151"/>
      <c r="C58" s="149"/>
      <c r="D58" s="163" t="s">
        <v>22</v>
      </c>
      <c r="E58" s="167">
        <v>14</v>
      </c>
      <c r="F58" s="171">
        <v>70</v>
      </c>
      <c r="G58" s="167"/>
      <c r="H58" s="17">
        <v>8</v>
      </c>
      <c r="I58" s="17">
        <v>60</v>
      </c>
      <c r="J58" s="17">
        <v>480</v>
      </c>
      <c r="K58" s="149"/>
      <c r="L58" s="147"/>
      <c r="M58" s="180"/>
      <c r="N58" s="180"/>
      <c r="O58" s="149"/>
      <c r="P58" s="181"/>
      <c r="Q58" s="181"/>
      <c r="R58" s="149"/>
      <c r="S58" s="149"/>
      <c r="T58" s="149"/>
      <c r="U58" s="149"/>
      <c r="V58" s="149"/>
      <c r="W58" s="194"/>
      <c r="X58" s="198"/>
    </row>
    <row r="59" spans="1:24" s="93" customFormat="1" ht="18" customHeight="1">
      <c r="A59" s="148"/>
      <c r="B59" s="151"/>
      <c r="C59" s="149"/>
      <c r="D59" s="163"/>
      <c r="E59" s="167"/>
      <c r="F59" s="171"/>
      <c r="G59" s="167"/>
      <c r="H59" s="17">
        <v>6</v>
      </c>
      <c r="I59" s="17">
        <v>10</v>
      </c>
      <c r="J59" s="17">
        <v>60</v>
      </c>
      <c r="K59" s="149"/>
      <c r="L59" s="148"/>
      <c r="M59" s="170"/>
      <c r="N59" s="170"/>
      <c r="O59" s="149"/>
      <c r="P59" s="181"/>
      <c r="Q59" s="181"/>
      <c r="R59" s="149"/>
      <c r="S59" s="149"/>
      <c r="T59" s="149"/>
      <c r="U59" s="149"/>
      <c r="V59" s="149"/>
      <c r="W59" s="195"/>
      <c r="X59" s="199"/>
    </row>
    <row r="60" spans="1:24" s="93" customFormat="1" ht="18" customHeight="1">
      <c r="A60" s="146">
        <v>14</v>
      </c>
      <c r="B60" s="151" t="s">
        <v>38</v>
      </c>
      <c r="C60" s="149">
        <v>6</v>
      </c>
      <c r="D60" s="167">
        <v>1</v>
      </c>
      <c r="E60" s="149">
        <v>7</v>
      </c>
      <c r="F60" s="172">
        <v>7</v>
      </c>
      <c r="G60" s="149">
        <v>47</v>
      </c>
      <c r="H60" s="149">
        <v>4</v>
      </c>
      <c r="I60" s="149">
        <v>7</v>
      </c>
      <c r="J60" s="149">
        <v>28</v>
      </c>
      <c r="K60" s="149">
        <v>188</v>
      </c>
      <c r="L60" s="146"/>
      <c r="M60" s="169">
        <v>1</v>
      </c>
      <c r="N60" s="169">
        <v>0</v>
      </c>
      <c r="O60" s="149" t="s">
        <v>29</v>
      </c>
      <c r="P60" s="181" t="s">
        <v>21</v>
      </c>
      <c r="Q60" s="181">
        <v>450</v>
      </c>
      <c r="R60" s="149"/>
      <c r="S60" s="149">
        <v>2997</v>
      </c>
      <c r="T60" s="149"/>
      <c r="U60" s="146">
        <v>63</v>
      </c>
      <c r="V60" s="149">
        <v>1988</v>
      </c>
      <c r="W60" s="193">
        <v>5.3</v>
      </c>
      <c r="X60" s="197"/>
    </row>
    <row r="61" spans="1:24" s="93" customFormat="1" ht="9.75" customHeight="1">
      <c r="A61" s="147"/>
      <c r="B61" s="151"/>
      <c r="C61" s="149"/>
      <c r="D61" s="167"/>
      <c r="E61" s="149"/>
      <c r="F61" s="172"/>
      <c r="G61" s="149"/>
      <c r="H61" s="149"/>
      <c r="I61" s="149"/>
      <c r="J61" s="149"/>
      <c r="K61" s="149"/>
      <c r="L61" s="147"/>
      <c r="M61" s="180"/>
      <c r="N61" s="180"/>
      <c r="O61" s="149"/>
      <c r="P61" s="181"/>
      <c r="Q61" s="181"/>
      <c r="R61" s="149"/>
      <c r="S61" s="149"/>
      <c r="T61" s="149"/>
      <c r="U61" s="147"/>
      <c r="V61" s="149"/>
      <c r="W61" s="194"/>
      <c r="X61" s="198"/>
    </row>
    <row r="62" spans="1:24" s="93" customFormat="1" ht="18" customHeight="1">
      <c r="A62" s="147"/>
      <c r="B62" s="151"/>
      <c r="C62" s="149"/>
      <c r="D62" s="163" t="s">
        <v>22</v>
      </c>
      <c r="E62" s="149">
        <v>8</v>
      </c>
      <c r="F62" s="172">
        <v>40</v>
      </c>
      <c r="G62" s="149"/>
      <c r="H62" s="149">
        <v>4</v>
      </c>
      <c r="I62" s="149">
        <v>40</v>
      </c>
      <c r="J62" s="149">
        <v>160</v>
      </c>
      <c r="K62" s="149"/>
      <c r="L62" s="147"/>
      <c r="M62" s="180"/>
      <c r="N62" s="180"/>
      <c r="O62" s="149"/>
      <c r="P62" s="181"/>
      <c r="Q62" s="181"/>
      <c r="R62" s="149"/>
      <c r="S62" s="149"/>
      <c r="T62" s="149"/>
      <c r="U62" s="147"/>
      <c r="V62" s="149"/>
      <c r="W62" s="194"/>
      <c r="X62" s="198"/>
    </row>
    <row r="63" spans="1:24" s="93" customFormat="1" ht="3" customHeight="1">
      <c r="A63" s="148"/>
      <c r="B63" s="151"/>
      <c r="C63" s="149"/>
      <c r="D63" s="163"/>
      <c r="E63" s="149"/>
      <c r="F63" s="172"/>
      <c r="G63" s="149"/>
      <c r="H63" s="149"/>
      <c r="I63" s="149"/>
      <c r="J63" s="149"/>
      <c r="K63" s="149"/>
      <c r="L63" s="147"/>
      <c r="M63" s="170"/>
      <c r="N63" s="180"/>
      <c r="O63" s="149"/>
      <c r="P63" s="181"/>
      <c r="Q63" s="181"/>
      <c r="R63" s="149"/>
      <c r="S63" s="149"/>
      <c r="T63" s="149"/>
      <c r="U63" s="147"/>
      <c r="V63" s="149"/>
      <c r="W63" s="194"/>
      <c r="X63" s="198"/>
    </row>
    <row r="64" spans="1:24" s="93" customFormat="1" ht="18" customHeight="1">
      <c r="A64" s="146">
        <v>15</v>
      </c>
      <c r="B64" s="151" t="s">
        <v>39</v>
      </c>
      <c r="C64" s="149">
        <v>6</v>
      </c>
      <c r="D64" s="149">
        <v>1</v>
      </c>
      <c r="E64" s="149">
        <v>14</v>
      </c>
      <c r="F64" s="172">
        <v>14</v>
      </c>
      <c r="G64" s="149">
        <v>94</v>
      </c>
      <c r="H64" s="149">
        <v>4</v>
      </c>
      <c r="I64" s="149">
        <v>14</v>
      </c>
      <c r="J64" s="149">
        <v>56</v>
      </c>
      <c r="K64" s="149">
        <v>376</v>
      </c>
      <c r="L64" s="146"/>
      <c r="M64" s="169">
        <v>6</v>
      </c>
      <c r="N64" s="169">
        <v>0</v>
      </c>
      <c r="O64" s="149" t="s">
        <v>29</v>
      </c>
      <c r="P64" s="181" t="s">
        <v>21</v>
      </c>
      <c r="Q64" s="181">
        <v>450</v>
      </c>
      <c r="R64" s="149"/>
      <c r="S64" s="149"/>
      <c r="T64" s="149"/>
      <c r="U64" s="147"/>
      <c r="V64" s="149"/>
      <c r="W64" s="194"/>
      <c r="X64" s="198"/>
    </row>
    <row r="65" spans="1:24" s="93" customFormat="1" ht="9" customHeight="1">
      <c r="A65" s="147"/>
      <c r="B65" s="151"/>
      <c r="C65" s="149"/>
      <c r="D65" s="149"/>
      <c r="E65" s="149"/>
      <c r="F65" s="172"/>
      <c r="G65" s="149"/>
      <c r="H65" s="149"/>
      <c r="I65" s="149"/>
      <c r="J65" s="149"/>
      <c r="K65" s="149"/>
      <c r="L65" s="147"/>
      <c r="M65" s="180"/>
      <c r="N65" s="180"/>
      <c r="O65" s="149"/>
      <c r="P65" s="181"/>
      <c r="Q65" s="181"/>
      <c r="R65" s="149"/>
      <c r="S65" s="149"/>
      <c r="T65" s="149"/>
      <c r="U65" s="147"/>
      <c r="V65" s="149"/>
      <c r="W65" s="194"/>
      <c r="X65" s="198"/>
    </row>
    <row r="66" spans="1:24" s="93" customFormat="1" ht="18" customHeight="1">
      <c r="A66" s="147"/>
      <c r="B66" s="151"/>
      <c r="C66" s="149"/>
      <c r="D66" s="163" t="s">
        <v>22</v>
      </c>
      <c r="E66" s="149">
        <v>16</v>
      </c>
      <c r="F66" s="172">
        <v>80</v>
      </c>
      <c r="G66" s="149"/>
      <c r="H66" s="149">
        <v>4</v>
      </c>
      <c r="I66" s="149">
        <v>80</v>
      </c>
      <c r="J66" s="149">
        <v>320</v>
      </c>
      <c r="K66" s="149"/>
      <c r="L66" s="147"/>
      <c r="M66" s="180"/>
      <c r="N66" s="180"/>
      <c r="O66" s="149"/>
      <c r="P66" s="181"/>
      <c r="Q66" s="181"/>
      <c r="R66" s="149"/>
      <c r="S66" s="149"/>
      <c r="T66" s="149"/>
      <c r="U66" s="147"/>
      <c r="V66" s="149"/>
      <c r="W66" s="194"/>
      <c r="X66" s="198"/>
    </row>
    <row r="67" spans="1:24" s="93" customFormat="1" ht="6.75" customHeight="1">
      <c r="A67" s="148"/>
      <c r="B67" s="151"/>
      <c r="C67" s="149"/>
      <c r="D67" s="163"/>
      <c r="E67" s="149"/>
      <c r="F67" s="172"/>
      <c r="G67" s="149"/>
      <c r="H67" s="149"/>
      <c r="I67" s="149"/>
      <c r="J67" s="149"/>
      <c r="K67" s="149"/>
      <c r="L67" s="147"/>
      <c r="M67" s="170"/>
      <c r="N67" s="180"/>
      <c r="O67" s="149"/>
      <c r="P67" s="181"/>
      <c r="Q67" s="181"/>
      <c r="R67" s="149"/>
      <c r="S67" s="149"/>
      <c r="T67" s="149"/>
      <c r="U67" s="148"/>
      <c r="V67" s="149"/>
      <c r="W67" s="195"/>
      <c r="X67" s="199"/>
    </row>
    <row r="68" spans="1:24" s="93" customFormat="1" ht="18" customHeight="1">
      <c r="A68" s="146">
        <v>16</v>
      </c>
      <c r="B68" s="151" t="s">
        <v>40</v>
      </c>
      <c r="C68" s="149">
        <v>6</v>
      </c>
      <c r="D68" s="149">
        <v>1</v>
      </c>
      <c r="E68" s="149">
        <v>10</v>
      </c>
      <c r="F68" s="172">
        <v>10</v>
      </c>
      <c r="G68" s="149">
        <v>75</v>
      </c>
      <c r="H68" s="149">
        <v>6</v>
      </c>
      <c r="I68" s="149">
        <v>10</v>
      </c>
      <c r="J68" s="149">
        <f>H68*I68</f>
        <v>60</v>
      </c>
      <c r="K68" s="149">
        <f>J68+J70</f>
        <v>450</v>
      </c>
      <c r="L68" s="146"/>
      <c r="M68" s="169">
        <v>5</v>
      </c>
      <c r="N68" s="169">
        <v>0</v>
      </c>
      <c r="O68" s="149" t="s">
        <v>29</v>
      </c>
      <c r="P68" s="181" t="s">
        <v>21</v>
      </c>
      <c r="Q68" s="181">
        <v>800</v>
      </c>
      <c r="R68" s="149"/>
      <c r="S68" s="149">
        <v>3671</v>
      </c>
      <c r="T68" s="149"/>
      <c r="U68" s="149">
        <v>301</v>
      </c>
      <c r="V68" s="149">
        <v>2000</v>
      </c>
      <c r="W68" s="193">
        <f>S68/K68</f>
        <v>8.1577777777777793</v>
      </c>
      <c r="X68" s="200" t="s">
        <v>31</v>
      </c>
    </row>
    <row r="69" spans="1:24" s="93" customFormat="1" ht="6.75" customHeight="1">
      <c r="A69" s="147"/>
      <c r="B69" s="151"/>
      <c r="C69" s="149"/>
      <c r="D69" s="149"/>
      <c r="E69" s="149"/>
      <c r="F69" s="172"/>
      <c r="G69" s="149"/>
      <c r="H69" s="149"/>
      <c r="I69" s="149"/>
      <c r="J69" s="149"/>
      <c r="K69" s="149"/>
      <c r="L69" s="147"/>
      <c r="M69" s="180"/>
      <c r="N69" s="180"/>
      <c r="O69" s="149"/>
      <c r="P69" s="181"/>
      <c r="Q69" s="181"/>
      <c r="R69" s="149"/>
      <c r="S69" s="149"/>
      <c r="T69" s="149"/>
      <c r="U69" s="149"/>
      <c r="V69" s="149"/>
      <c r="W69" s="194"/>
      <c r="X69" s="201"/>
    </row>
    <row r="70" spans="1:24" s="93" customFormat="1" ht="18" customHeight="1">
      <c r="A70" s="147"/>
      <c r="B70" s="151"/>
      <c r="C70" s="149"/>
      <c r="D70" s="163" t="s">
        <v>22</v>
      </c>
      <c r="E70" s="149">
        <v>13</v>
      </c>
      <c r="F70" s="172">
        <v>65</v>
      </c>
      <c r="G70" s="149"/>
      <c r="H70" s="149">
        <v>6</v>
      </c>
      <c r="I70" s="149">
        <v>65</v>
      </c>
      <c r="J70" s="149">
        <f>H70*I70</f>
        <v>390</v>
      </c>
      <c r="K70" s="149"/>
      <c r="L70" s="147"/>
      <c r="M70" s="180"/>
      <c r="N70" s="180"/>
      <c r="O70" s="149"/>
      <c r="P70" s="181"/>
      <c r="Q70" s="181"/>
      <c r="R70" s="149"/>
      <c r="S70" s="149"/>
      <c r="T70" s="149"/>
      <c r="U70" s="149"/>
      <c r="V70" s="149"/>
      <c r="W70" s="194"/>
      <c r="X70" s="201"/>
    </row>
    <row r="71" spans="1:24" s="93" customFormat="1" ht="9" customHeight="1">
      <c r="A71" s="148"/>
      <c r="B71" s="151"/>
      <c r="C71" s="149"/>
      <c r="D71" s="163"/>
      <c r="E71" s="149"/>
      <c r="F71" s="172"/>
      <c r="G71" s="149"/>
      <c r="H71" s="149"/>
      <c r="I71" s="149"/>
      <c r="J71" s="149"/>
      <c r="K71" s="149"/>
      <c r="L71" s="147"/>
      <c r="M71" s="170"/>
      <c r="N71" s="180"/>
      <c r="O71" s="149"/>
      <c r="P71" s="181"/>
      <c r="Q71" s="181"/>
      <c r="R71" s="149"/>
      <c r="S71" s="149"/>
      <c r="T71" s="149"/>
      <c r="U71" s="149"/>
      <c r="V71" s="149"/>
      <c r="W71" s="195"/>
      <c r="X71" s="202"/>
    </row>
    <row r="72" spans="1:24" s="93" customFormat="1" ht="18" customHeight="1">
      <c r="A72" s="149">
        <v>17</v>
      </c>
      <c r="B72" s="151" t="s">
        <v>41</v>
      </c>
      <c r="C72" s="149">
        <v>6</v>
      </c>
      <c r="D72" s="149">
        <v>1</v>
      </c>
      <c r="E72" s="149">
        <v>9</v>
      </c>
      <c r="F72" s="172">
        <f>E72*D72</f>
        <v>9</v>
      </c>
      <c r="G72" s="167">
        <v>79</v>
      </c>
      <c r="H72" s="23">
        <v>2</v>
      </c>
      <c r="I72" s="23">
        <v>8</v>
      </c>
      <c r="J72" s="23">
        <f t="shared" ref="J72:J91" si="0">I72*H72</f>
        <v>16</v>
      </c>
      <c r="K72" s="167">
        <v>164</v>
      </c>
      <c r="L72" s="169"/>
      <c r="M72" s="169">
        <v>6</v>
      </c>
      <c r="N72" s="169">
        <v>0</v>
      </c>
      <c r="O72" s="167" t="s">
        <v>20</v>
      </c>
      <c r="P72" s="181" t="s">
        <v>42</v>
      </c>
      <c r="Q72" s="167">
        <v>1200</v>
      </c>
      <c r="R72" s="167"/>
      <c r="S72" s="167">
        <v>2375</v>
      </c>
      <c r="T72" s="167"/>
      <c r="U72" s="169">
        <v>180</v>
      </c>
      <c r="V72" s="167">
        <v>2003</v>
      </c>
      <c r="W72" s="193">
        <v>14.4817073170732</v>
      </c>
      <c r="X72" s="197"/>
    </row>
    <row r="73" spans="1:24" s="93" customFormat="1" ht="18" customHeight="1">
      <c r="A73" s="149"/>
      <c r="B73" s="151"/>
      <c r="C73" s="149"/>
      <c r="D73" s="149"/>
      <c r="E73" s="149"/>
      <c r="F73" s="172"/>
      <c r="G73" s="167"/>
      <c r="H73" s="23">
        <v>3</v>
      </c>
      <c r="I73" s="23">
        <v>1</v>
      </c>
      <c r="J73" s="23">
        <f t="shared" si="0"/>
        <v>3</v>
      </c>
      <c r="K73" s="167"/>
      <c r="L73" s="180"/>
      <c r="M73" s="180"/>
      <c r="N73" s="180"/>
      <c r="O73" s="167"/>
      <c r="P73" s="181"/>
      <c r="Q73" s="167"/>
      <c r="R73" s="167"/>
      <c r="S73" s="167"/>
      <c r="T73" s="167"/>
      <c r="U73" s="180"/>
      <c r="V73" s="167"/>
      <c r="W73" s="194"/>
      <c r="X73" s="198"/>
    </row>
    <row r="74" spans="1:24" s="93" customFormat="1" ht="18" customHeight="1">
      <c r="A74" s="149"/>
      <c r="B74" s="151"/>
      <c r="C74" s="149"/>
      <c r="D74" s="149" t="s">
        <v>43</v>
      </c>
      <c r="E74" s="149">
        <v>14</v>
      </c>
      <c r="F74" s="172">
        <v>70</v>
      </c>
      <c r="G74" s="167"/>
      <c r="H74" s="23">
        <v>2</v>
      </c>
      <c r="I74" s="23">
        <v>65</v>
      </c>
      <c r="J74" s="23">
        <f t="shared" si="0"/>
        <v>130</v>
      </c>
      <c r="K74" s="167"/>
      <c r="L74" s="180"/>
      <c r="M74" s="180"/>
      <c r="N74" s="180"/>
      <c r="O74" s="167"/>
      <c r="P74" s="181"/>
      <c r="Q74" s="167"/>
      <c r="R74" s="167"/>
      <c r="S74" s="167"/>
      <c r="T74" s="167"/>
      <c r="U74" s="180"/>
      <c r="V74" s="167"/>
      <c r="W74" s="194"/>
      <c r="X74" s="198"/>
    </row>
    <row r="75" spans="1:24" s="93" customFormat="1" ht="18" customHeight="1">
      <c r="A75" s="149"/>
      <c r="B75" s="151"/>
      <c r="C75" s="149"/>
      <c r="D75" s="149"/>
      <c r="E75" s="149"/>
      <c r="F75" s="172"/>
      <c r="G75" s="167"/>
      <c r="H75" s="23">
        <v>3</v>
      </c>
      <c r="I75" s="23">
        <v>5</v>
      </c>
      <c r="J75" s="23">
        <f t="shared" si="0"/>
        <v>15</v>
      </c>
      <c r="K75" s="167"/>
      <c r="L75" s="170"/>
      <c r="M75" s="170"/>
      <c r="N75" s="170"/>
      <c r="O75" s="167"/>
      <c r="P75" s="181"/>
      <c r="Q75" s="167"/>
      <c r="R75" s="167"/>
      <c r="S75" s="167"/>
      <c r="T75" s="167"/>
      <c r="U75" s="170"/>
      <c r="V75" s="167"/>
      <c r="W75" s="195"/>
      <c r="X75" s="199"/>
    </row>
    <row r="76" spans="1:24" s="93" customFormat="1" ht="18" customHeight="1">
      <c r="A76" s="149">
        <v>18</v>
      </c>
      <c r="B76" s="151" t="s">
        <v>44</v>
      </c>
      <c r="C76" s="149">
        <v>6</v>
      </c>
      <c r="D76" s="149">
        <v>1</v>
      </c>
      <c r="E76" s="149">
        <v>11</v>
      </c>
      <c r="F76" s="172">
        <f>E76*D76</f>
        <v>11</v>
      </c>
      <c r="G76" s="167">
        <v>91</v>
      </c>
      <c r="H76" s="23">
        <v>4</v>
      </c>
      <c r="I76" s="23">
        <v>10</v>
      </c>
      <c r="J76" s="23">
        <f t="shared" si="0"/>
        <v>40</v>
      </c>
      <c r="K76" s="167">
        <v>376</v>
      </c>
      <c r="L76" s="169"/>
      <c r="M76" s="169">
        <v>376</v>
      </c>
      <c r="N76" s="169">
        <v>0</v>
      </c>
      <c r="O76" s="149" t="s">
        <v>20</v>
      </c>
      <c r="P76" s="181" t="s">
        <v>21</v>
      </c>
      <c r="Q76" s="167">
        <v>1200</v>
      </c>
      <c r="R76" s="167"/>
      <c r="S76" s="167">
        <v>2661</v>
      </c>
      <c r="T76" s="167"/>
      <c r="U76" s="169">
        <v>202</v>
      </c>
      <c r="V76" s="167">
        <v>2003</v>
      </c>
      <c r="W76" s="193">
        <v>7.0771276595744697</v>
      </c>
      <c r="X76" s="200" t="s">
        <v>45</v>
      </c>
    </row>
    <row r="77" spans="1:24" s="93" customFormat="1" ht="18" customHeight="1">
      <c r="A77" s="149"/>
      <c r="B77" s="151"/>
      <c r="C77" s="149"/>
      <c r="D77" s="149"/>
      <c r="E77" s="149"/>
      <c r="F77" s="172"/>
      <c r="G77" s="167"/>
      <c r="H77" s="23">
        <v>6</v>
      </c>
      <c r="I77" s="23">
        <v>1</v>
      </c>
      <c r="J77" s="23">
        <f t="shared" si="0"/>
        <v>6</v>
      </c>
      <c r="K77" s="167"/>
      <c r="L77" s="180"/>
      <c r="M77" s="180"/>
      <c r="N77" s="180"/>
      <c r="O77" s="149"/>
      <c r="P77" s="181"/>
      <c r="Q77" s="167"/>
      <c r="R77" s="167"/>
      <c r="S77" s="167"/>
      <c r="T77" s="167"/>
      <c r="U77" s="180"/>
      <c r="V77" s="167"/>
      <c r="W77" s="194"/>
      <c r="X77" s="201"/>
    </row>
    <row r="78" spans="1:24" s="93" customFormat="1" ht="18" customHeight="1">
      <c r="A78" s="149"/>
      <c r="B78" s="151"/>
      <c r="C78" s="149"/>
      <c r="D78" s="149" t="s">
        <v>43</v>
      </c>
      <c r="E78" s="149">
        <v>16</v>
      </c>
      <c r="F78" s="172">
        <v>80</v>
      </c>
      <c r="G78" s="167"/>
      <c r="H78" s="23">
        <v>4</v>
      </c>
      <c r="I78" s="23">
        <v>75</v>
      </c>
      <c r="J78" s="23">
        <f t="shared" si="0"/>
        <v>300</v>
      </c>
      <c r="K78" s="167"/>
      <c r="L78" s="180"/>
      <c r="M78" s="180"/>
      <c r="N78" s="180"/>
      <c r="O78" s="149"/>
      <c r="P78" s="181"/>
      <c r="Q78" s="167"/>
      <c r="R78" s="167"/>
      <c r="S78" s="167"/>
      <c r="T78" s="167"/>
      <c r="U78" s="180"/>
      <c r="V78" s="167"/>
      <c r="W78" s="194"/>
      <c r="X78" s="201"/>
    </row>
    <row r="79" spans="1:24" s="93" customFormat="1" ht="18" customHeight="1">
      <c r="A79" s="149"/>
      <c r="B79" s="151"/>
      <c r="C79" s="149"/>
      <c r="D79" s="149"/>
      <c r="E79" s="149"/>
      <c r="F79" s="172"/>
      <c r="G79" s="167"/>
      <c r="H79" s="23">
        <v>6</v>
      </c>
      <c r="I79" s="23">
        <v>5</v>
      </c>
      <c r="J79" s="23">
        <f t="shared" si="0"/>
        <v>30</v>
      </c>
      <c r="K79" s="167"/>
      <c r="L79" s="170"/>
      <c r="M79" s="170"/>
      <c r="N79" s="170"/>
      <c r="O79" s="149"/>
      <c r="P79" s="181"/>
      <c r="Q79" s="167"/>
      <c r="R79" s="167"/>
      <c r="S79" s="167"/>
      <c r="T79" s="167"/>
      <c r="U79" s="170"/>
      <c r="V79" s="167"/>
      <c r="W79" s="195"/>
      <c r="X79" s="202"/>
    </row>
    <row r="80" spans="1:24" s="93" customFormat="1" ht="18" customHeight="1">
      <c r="A80" s="149">
        <v>19</v>
      </c>
      <c r="B80" s="151" t="s">
        <v>46</v>
      </c>
      <c r="C80" s="149">
        <v>6</v>
      </c>
      <c r="D80" s="149">
        <v>1</v>
      </c>
      <c r="E80" s="149">
        <v>9</v>
      </c>
      <c r="F80" s="172">
        <v>9</v>
      </c>
      <c r="G80" s="167">
        <v>79</v>
      </c>
      <c r="H80" s="23">
        <v>2</v>
      </c>
      <c r="I80" s="23">
        <v>8</v>
      </c>
      <c r="J80" s="23">
        <f t="shared" si="0"/>
        <v>16</v>
      </c>
      <c r="K80" s="167">
        <v>164</v>
      </c>
      <c r="L80" s="169"/>
      <c r="M80" s="169">
        <v>3</v>
      </c>
      <c r="N80" s="169">
        <v>0</v>
      </c>
      <c r="O80" s="167" t="s">
        <v>20</v>
      </c>
      <c r="P80" s="181" t="s">
        <v>47</v>
      </c>
      <c r="Q80" s="167">
        <v>1200</v>
      </c>
      <c r="R80" s="167"/>
      <c r="S80" s="167">
        <v>2375</v>
      </c>
      <c r="T80" s="167"/>
      <c r="U80" s="169">
        <v>180</v>
      </c>
      <c r="V80" s="167">
        <v>2003</v>
      </c>
      <c r="W80" s="193">
        <v>14.4817073170732</v>
      </c>
      <c r="X80" s="197"/>
    </row>
    <row r="81" spans="1:24" s="93" customFormat="1" ht="18" customHeight="1">
      <c r="A81" s="149"/>
      <c r="B81" s="151"/>
      <c r="C81" s="149"/>
      <c r="D81" s="149"/>
      <c r="E81" s="149"/>
      <c r="F81" s="172"/>
      <c r="G81" s="167"/>
      <c r="H81" s="23">
        <v>3</v>
      </c>
      <c r="I81" s="23">
        <v>1</v>
      </c>
      <c r="J81" s="23">
        <f t="shared" si="0"/>
        <v>3</v>
      </c>
      <c r="K81" s="167"/>
      <c r="L81" s="180"/>
      <c r="M81" s="180"/>
      <c r="N81" s="180"/>
      <c r="O81" s="167"/>
      <c r="P81" s="181"/>
      <c r="Q81" s="167"/>
      <c r="R81" s="167"/>
      <c r="S81" s="167"/>
      <c r="T81" s="167"/>
      <c r="U81" s="180"/>
      <c r="V81" s="167"/>
      <c r="W81" s="194"/>
      <c r="X81" s="198"/>
    </row>
    <row r="82" spans="1:24" s="93" customFormat="1" ht="18" customHeight="1">
      <c r="A82" s="149"/>
      <c r="B82" s="151"/>
      <c r="C82" s="149"/>
      <c r="D82" s="149" t="s">
        <v>43</v>
      </c>
      <c r="E82" s="149">
        <v>14</v>
      </c>
      <c r="F82" s="172">
        <v>70</v>
      </c>
      <c r="G82" s="167"/>
      <c r="H82" s="23">
        <v>2</v>
      </c>
      <c r="I82" s="23">
        <v>65</v>
      </c>
      <c r="J82" s="23">
        <f t="shared" si="0"/>
        <v>130</v>
      </c>
      <c r="K82" s="167"/>
      <c r="L82" s="180"/>
      <c r="M82" s="180"/>
      <c r="N82" s="180"/>
      <c r="O82" s="167"/>
      <c r="P82" s="181"/>
      <c r="Q82" s="167"/>
      <c r="R82" s="167"/>
      <c r="S82" s="167"/>
      <c r="T82" s="167"/>
      <c r="U82" s="180"/>
      <c r="V82" s="167"/>
      <c r="W82" s="194"/>
      <c r="X82" s="198"/>
    </row>
    <row r="83" spans="1:24" s="93" customFormat="1" ht="18" customHeight="1">
      <c r="A83" s="149"/>
      <c r="B83" s="151"/>
      <c r="C83" s="149"/>
      <c r="D83" s="149"/>
      <c r="E83" s="149"/>
      <c r="F83" s="172"/>
      <c r="G83" s="167"/>
      <c r="H83" s="23">
        <v>3</v>
      </c>
      <c r="I83" s="23">
        <v>5</v>
      </c>
      <c r="J83" s="23">
        <f t="shared" si="0"/>
        <v>15</v>
      </c>
      <c r="K83" s="167"/>
      <c r="L83" s="170"/>
      <c r="M83" s="170"/>
      <c r="N83" s="170"/>
      <c r="O83" s="167"/>
      <c r="P83" s="181"/>
      <c r="Q83" s="167"/>
      <c r="R83" s="167"/>
      <c r="S83" s="167"/>
      <c r="T83" s="167"/>
      <c r="U83" s="170"/>
      <c r="V83" s="167"/>
      <c r="W83" s="195"/>
      <c r="X83" s="199"/>
    </row>
    <row r="84" spans="1:24" s="93" customFormat="1" ht="18" customHeight="1">
      <c r="A84" s="149">
        <v>20</v>
      </c>
      <c r="B84" s="151" t="s">
        <v>48</v>
      </c>
      <c r="C84" s="149">
        <v>6</v>
      </c>
      <c r="D84" s="149">
        <v>1</v>
      </c>
      <c r="E84" s="149">
        <v>10</v>
      </c>
      <c r="F84" s="172">
        <v>10</v>
      </c>
      <c r="G84" s="167">
        <v>90</v>
      </c>
      <c r="H84" s="23">
        <v>2</v>
      </c>
      <c r="I84" s="23">
        <v>9</v>
      </c>
      <c r="J84" s="23">
        <f t="shared" si="0"/>
        <v>18</v>
      </c>
      <c r="K84" s="167">
        <v>186</v>
      </c>
      <c r="L84" s="169"/>
      <c r="M84" s="169">
        <v>9</v>
      </c>
      <c r="N84" s="169">
        <v>0</v>
      </c>
      <c r="O84" s="167" t="s">
        <v>20</v>
      </c>
      <c r="P84" s="181" t="s">
        <v>47</v>
      </c>
      <c r="Q84" s="167">
        <v>1200</v>
      </c>
      <c r="R84" s="167"/>
      <c r="S84" s="167">
        <v>2661</v>
      </c>
      <c r="T84" s="167"/>
      <c r="U84" s="169">
        <v>202</v>
      </c>
      <c r="V84" s="167">
        <v>2003</v>
      </c>
      <c r="W84" s="193">
        <v>14.306451612903199</v>
      </c>
      <c r="X84" s="197"/>
    </row>
    <row r="85" spans="1:24" s="93" customFormat="1" ht="18" customHeight="1">
      <c r="A85" s="149"/>
      <c r="B85" s="151"/>
      <c r="C85" s="149"/>
      <c r="D85" s="149"/>
      <c r="E85" s="149"/>
      <c r="F85" s="172"/>
      <c r="G85" s="167"/>
      <c r="H85" s="23">
        <v>3</v>
      </c>
      <c r="I85" s="23">
        <v>1</v>
      </c>
      <c r="J85" s="23">
        <f t="shared" si="0"/>
        <v>3</v>
      </c>
      <c r="K85" s="167"/>
      <c r="L85" s="180"/>
      <c r="M85" s="180"/>
      <c r="N85" s="180"/>
      <c r="O85" s="167"/>
      <c r="P85" s="181"/>
      <c r="Q85" s="167"/>
      <c r="R85" s="167"/>
      <c r="S85" s="167"/>
      <c r="T85" s="167"/>
      <c r="U85" s="180"/>
      <c r="V85" s="167"/>
      <c r="W85" s="194"/>
      <c r="X85" s="198"/>
    </row>
    <row r="86" spans="1:24" s="93" customFormat="1" ht="18" customHeight="1">
      <c r="A86" s="149"/>
      <c r="B86" s="151"/>
      <c r="C86" s="149"/>
      <c r="D86" s="149" t="s">
        <v>43</v>
      </c>
      <c r="E86" s="149">
        <v>16</v>
      </c>
      <c r="F86" s="172">
        <v>80</v>
      </c>
      <c r="G86" s="167"/>
      <c r="H86" s="23">
        <v>2</v>
      </c>
      <c r="I86" s="23">
        <v>75</v>
      </c>
      <c r="J86" s="23">
        <f t="shared" si="0"/>
        <v>150</v>
      </c>
      <c r="K86" s="167"/>
      <c r="L86" s="180"/>
      <c r="M86" s="180"/>
      <c r="N86" s="180"/>
      <c r="O86" s="167"/>
      <c r="P86" s="181"/>
      <c r="Q86" s="167"/>
      <c r="R86" s="167"/>
      <c r="S86" s="167"/>
      <c r="T86" s="167"/>
      <c r="U86" s="180"/>
      <c r="V86" s="167"/>
      <c r="W86" s="194"/>
      <c r="X86" s="198"/>
    </row>
    <row r="87" spans="1:24" s="93" customFormat="1" ht="18" customHeight="1">
      <c r="A87" s="149"/>
      <c r="B87" s="151"/>
      <c r="C87" s="149"/>
      <c r="D87" s="149"/>
      <c r="E87" s="149"/>
      <c r="F87" s="172"/>
      <c r="G87" s="167"/>
      <c r="H87" s="23">
        <v>3</v>
      </c>
      <c r="I87" s="23">
        <v>5</v>
      </c>
      <c r="J87" s="23">
        <f t="shared" si="0"/>
        <v>15</v>
      </c>
      <c r="K87" s="167"/>
      <c r="L87" s="170"/>
      <c r="M87" s="170"/>
      <c r="N87" s="170"/>
      <c r="O87" s="167"/>
      <c r="P87" s="181"/>
      <c r="Q87" s="167"/>
      <c r="R87" s="167"/>
      <c r="S87" s="167"/>
      <c r="T87" s="167"/>
      <c r="U87" s="170"/>
      <c r="V87" s="167"/>
      <c r="W87" s="195"/>
      <c r="X87" s="199"/>
    </row>
    <row r="88" spans="1:24" s="93" customFormat="1" ht="18" customHeight="1">
      <c r="A88" s="149">
        <v>21</v>
      </c>
      <c r="B88" s="151" t="s">
        <v>49</v>
      </c>
      <c r="C88" s="149">
        <v>6</v>
      </c>
      <c r="D88" s="149">
        <v>1</v>
      </c>
      <c r="E88" s="149">
        <v>11</v>
      </c>
      <c r="F88" s="172">
        <v>11</v>
      </c>
      <c r="G88" s="167">
        <v>91</v>
      </c>
      <c r="H88" s="23">
        <v>2</v>
      </c>
      <c r="I88" s="23">
        <v>10</v>
      </c>
      <c r="J88" s="23">
        <f t="shared" si="0"/>
        <v>20</v>
      </c>
      <c r="K88" s="167">
        <v>188</v>
      </c>
      <c r="L88" s="169"/>
      <c r="M88" s="169">
        <v>3</v>
      </c>
      <c r="N88" s="169">
        <v>0</v>
      </c>
      <c r="O88" s="167" t="s">
        <v>20</v>
      </c>
      <c r="P88" s="181" t="s">
        <v>47</v>
      </c>
      <c r="Q88" s="167">
        <v>1200</v>
      </c>
      <c r="R88" s="167"/>
      <c r="S88" s="167">
        <v>2661</v>
      </c>
      <c r="T88" s="167"/>
      <c r="U88" s="169">
        <v>202</v>
      </c>
      <c r="V88" s="167">
        <v>2003</v>
      </c>
      <c r="W88" s="193">
        <v>14.1542553191489</v>
      </c>
      <c r="X88" s="197"/>
    </row>
    <row r="89" spans="1:24" s="93" customFormat="1" ht="18" customHeight="1">
      <c r="A89" s="149"/>
      <c r="B89" s="151"/>
      <c r="C89" s="149"/>
      <c r="D89" s="149"/>
      <c r="E89" s="149"/>
      <c r="F89" s="172"/>
      <c r="G89" s="167"/>
      <c r="H89" s="23">
        <v>3</v>
      </c>
      <c r="I89" s="23">
        <v>1</v>
      </c>
      <c r="J89" s="23">
        <f t="shared" si="0"/>
        <v>3</v>
      </c>
      <c r="K89" s="167"/>
      <c r="L89" s="180"/>
      <c r="M89" s="180"/>
      <c r="N89" s="180"/>
      <c r="O89" s="167"/>
      <c r="P89" s="181"/>
      <c r="Q89" s="167"/>
      <c r="R89" s="167"/>
      <c r="S89" s="167"/>
      <c r="T89" s="167"/>
      <c r="U89" s="180"/>
      <c r="V89" s="167"/>
      <c r="W89" s="194"/>
      <c r="X89" s="198"/>
    </row>
    <row r="90" spans="1:24" s="93" customFormat="1" ht="18" customHeight="1">
      <c r="A90" s="149"/>
      <c r="B90" s="151"/>
      <c r="C90" s="149"/>
      <c r="D90" s="149" t="s">
        <v>43</v>
      </c>
      <c r="E90" s="149">
        <v>16</v>
      </c>
      <c r="F90" s="172">
        <v>80</v>
      </c>
      <c r="G90" s="167"/>
      <c r="H90" s="23">
        <v>2</v>
      </c>
      <c r="I90" s="23">
        <v>75</v>
      </c>
      <c r="J90" s="23">
        <f t="shared" si="0"/>
        <v>150</v>
      </c>
      <c r="K90" s="167"/>
      <c r="L90" s="180"/>
      <c r="M90" s="180"/>
      <c r="N90" s="180"/>
      <c r="O90" s="167"/>
      <c r="P90" s="181"/>
      <c r="Q90" s="167"/>
      <c r="R90" s="167"/>
      <c r="S90" s="167"/>
      <c r="T90" s="167"/>
      <c r="U90" s="180"/>
      <c r="V90" s="167"/>
      <c r="W90" s="194"/>
      <c r="X90" s="198"/>
    </row>
    <row r="91" spans="1:24" s="93" customFormat="1" ht="18" customHeight="1">
      <c r="A91" s="149"/>
      <c r="B91" s="151"/>
      <c r="C91" s="149"/>
      <c r="D91" s="149"/>
      <c r="E91" s="149"/>
      <c r="F91" s="172"/>
      <c r="G91" s="167"/>
      <c r="H91" s="23">
        <v>3</v>
      </c>
      <c r="I91" s="23">
        <v>5</v>
      </c>
      <c r="J91" s="23">
        <f t="shared" si="0"/>
        <v>15</v>
      </c>
      <c r="K91" s="167"/>
      <c r="L91" s="170"/>
      <c r="M91" s="170"/>
      <c r="N91" s="170"/>
      <c r="O91" s="167"/>
      <c r="P91" s="181"/>
      <c r="Q91" s="167"/>
      <c r="R91" s="167"/>
      <c r="S91" s="167"/>
      <c r="T91" s="167"/>
      <c r="U91" s="170"/>
      <c r="V91" s="167"/>
      <c r="W91" s="195"/>
      <c r="X91" s="199"/>
    </row>
    <row r="92" spans="1:24" s="93" customFormat="1" ht="18" customHeight="1">
      <c r="A92" s="146">
        <v>22</v>
      </c>
      <c r="B92" s="151" t="s">
        <v>50</v>
      </c>
      <c r="C92" s="149">
        <v>7</v>
      </c>
      <c r="D92" s="22" t="s">
        <v>51</v>
      </c>
      <c r="E92" s="112">
        <v>75</v>
      </c>
      <c r="F92" s="172">
        <v>530</v>
      </c>
      <c r="G92" s="149">
        <v>530</v>
      </c>
      <c r="H92" s="149">
        <v>4</v>
      </c>
      <c r="I92" s="149">
        <v>530</v>
      </c>
      <c r="J92" s="149">
        <v>2120</v>
      </c>
      <c r="K92" s="149">
        <v>2120</v>
      </c>
      <c r="L92" s="146"/>
      <c r="M92" s="169">
        <v>28</v>
      </c>
      <c r="N92" s="146">
        <v>0</v>
      </c>
      <c r="O92" s="149" t="s">
        <v>20</v>
      </c>
      <c r="P92" s="167" t="s">
        <v>21</v>
      </c>
      <c r="Q92" s="149">
        <v>1100</v>
      </c>
      <c r="R92" s="149"/>
      <c r="S92" s="149">
        <v>16035</v>
      </c>
      <c r="T92" s="149"/>
      <c r="U92" s="146">
        <v>1448</v>
      </c>
      <c r="V92" s="149">
        <v>2004</v>
      </c>
      <c r="W92" s="193">
        <v>7.5636792452830202</v>
      </c>
      <c r="X92" s="197"/>
    </row>
    <row r="93" spans="1:24" s="93" customFormat="1" ht="18" customHeight="1">
      <c r="A93" s="147"/>
      <c r="B93" s="151"/>
      <c r="C93" s="149"/>
      <c r="D93" s="22" t="s">
        <v>154</v>
      </c>
      <c r="E93" s="112">
        <v>76</v>
      </c>
      <c r="F93" s="172"/>
      <c r="G93" s="149"/>
      <c r="H93" s="149"/>
      <c r="I93" s="149"/>
      <c r="J93" s="149"/>
      <c r="K93" s="149"/>
      <c r="L93" s="147"/>
      <c r="M93" s="180"/>
      <c r="N93" s="147"/>
      <c r="O93" s="149"/>
      <c r="P93" s="167"/>
      <c r="Q93" s="149"/>
      <c r="R93" s="149"/>
      <c r="S93" s="149"/>
      <c r="T93" s="149"/>
      <c r="U93" s="147"/>
      <c r="V93" s="149"/>
      <c r="W93" s="194"/>
      <c r="X93" s="198"/>
    </row>
    <row r="94" spans="1:24" s="93" customFormat="1" ht="18" customHeight="1">
      <c r="A94" s="147"/>
      <c r="B94" s="151"/>
      <c r="C94" s="149"/>
      <c r="D94" s="22" t="s">
        <v>60</v>
      </c>
      <c r="E94" s="112">
        <v>75</v>
      </c>
      <c r="F94" s="172"/>
      <c r="G94" s="149"/>
      <c r="H94" s="149"/>
      <c r="I94" s="149"/>
      <c r="J94" s="149"/>
      <c r="K94" s="149"/>
      <c r="L94" s="147"/>
      <c r="M94" s="180"/>
      <c r="N94" s="147"/>
      <c r="O94" s="149"/>
      <c r="P94" s="167"/>
      <c r="Q94" s="149"/>
      <c r="R94" s="149"/>
      <c r="S94" s="149"/>
      <c r="T94" s="149"/>
      <c r="U94" s="147"/>
      <c r="V94" s="149"/>
      <c r="W94" s="194"/>
      <c r="X94" s="198"/>
    </row>
    <row r="95" spans="1:24" s="93" customFormat="1" ht="18" customHeight="1">
      <c r="A95" s="148"/>
      <c r="B95" s="151"/>
      <c r="C95" s="149"/>
      <c r="D95" s="22" t="s">
        <v>81</v>
      </c>
      <c r="E95" s="112">
        <v>76</v>
      </c>
      <c r="F95" s="172"/>
      <c r="G95" s="149"/>
      <c r="H95" s="149"/>
      <c r="I95" s="149"/>
      <c r="J95" s="149"/>
      <c r="K95" s="149"/>
      <c r="L95" s="148"/>
      <c r="M95" s="170"/>
      <c r="N95" s="148"/>
      <c r="O95" s="149"/>
      <c r="P95" s="167"/>
      <c r="Q95" s="149"/>
      <c r="R95" s="149"/>
      <c r="S95" s="149"/>
      <c r="T95" s="149"/>
      <c r="U95" s="148"/>
      <c r="V95" s="149"/>
      <c r="W95" s="195"/>
      <c r="X95" s="199"/>
    </row>
    <row r="96" spans="1:24" s="93" customFormat="1" ht="18" customHeight="1">
      <c r="A96" s="146">
        <v>23</v>
      </c>
      <c r="B96" s="151" t="s">
        <v>55</v>
      </c>
      <c r="C96" s="149">
        <v>7</v>
      </c>
      <c r="D96" s="23" t="s">
        <v>155</v>
      </c>
      <c r="E96" s="23">
        <v>76</v>
      </c>
      <c r="F96" s="24">
        <v>228</v>
      </c>
      <c r="G96" s="149">
        <v>530</v>
      </c>
      <c r="H96" s="23">
        <v>4</v>
      </c>
      <c r="I96" s="23">
        <v>228</v>
      </c>
      <c r="J96" s="23">
        <f>H96*I96</f>
        <v>912</v>
      </c>
      <c r="K96" s="149">
        <f>J96+J97+J98+J99+J100+J101</f>
        <v>2120</v>
      </c>
      <c r="L96" s="149"/>
      <c r="M96" s="146">
        <v>13</v>
      </c>
      <c r="N96" s="146">
        <v>0</v>
      </c>
      <c r="O96" s="149" t="s">
        <v>29</v>
      </c>
      <c r="P96" s="185" t="s">
        <v>47</v>
      </c>
      <c r="Q96" s="149">
        <v>1100</v>
      </c>
      <c r="R96" s="149"/>
      <c r="S96" s="149">
        <v>16635</v>
      </c>
      <c r="T96" s="149"/>
      <c r="U96" s="146">
        <v>1448</v>
      </c>
      <c r="V96" s="149">
        <v>2004</v>
      </c>
      <c r="W96" s="193">
        <f>S96/K96</f>
        <v>7.84669811320755</v>
      </c>
      <c r="X96" s="203" t="s">
        <v>156</v>
      </c>
    </row>
    <row r="97" spans="1:24" s="93" customFormat="1" ht="18" customHeight="1">
      <c r="A97" s="147"/>
      <c r="B97" s="151"/>
      <c r="C97" s="149"/>
      <c r="D97" s="149">
        <v>4</v>
      </c>
      <c r="E97" s="149">
        <v>76</v>
      </c>
      <c r="F97" s="172">
        <v>76</v>
      </c>
      <c r="G97" s="149"/>
      <c r="H97" s="23">
        <v>4</v>
      </c>
      <c r="I97" s="23">
        <v>47</v>
      </c>
      <c r="J97" s="23">
        <f t="shared" ref="J97:J102" si="1">I97*H97</f>
        <v>188</v>
      </c>
      <c r="K97" s="149"/>
      <c r="L97" s="149"/>
      <c r="M97" s="148"/>
      <c r="N97" s="147"/>
      <c r="O97" s="149"/>
      <c r="P97" s="185"/>
      <c r="Q97" s="149"/>
      <c r="R97" s="149"/>
      <c r="S97" s="149"/>
      <c r="T97" s="149"/>
      <c r="U97" s="147"/>
      <c r="V97" s="149"/>
      <c r="W97" s="194"/>
      <c r="X97" s="204"/>
    </row>
    <row r="98" spans="1:24" s="93" customFormat="1" ht="18" customHeight="1">
      <c r="A98" s="147"/>
      <c r="B98" s="151"/>
      <c r="C98" s="149"/>
      <c r="D98" s="217"/>
      <c r="E98" s="217"/>
      <c r="F98" s="223"/>
      <c r="G98" s="149"/>
      <c r="H98" s="23">
        <v>4</v>
      </c>
      <c r="I98" s="23">
        <v>29</v>
      </c>
      <c r="J98" s="23">
        <f t="shared" si="1"/>
        <v>116</v>
      </c>
      <c r="K98" s="149"/>
      <c r="L98" s="146"/>
      <c r="M98" s="146">
        <v>8</v>
      </c>
      <c r="N98" s="147"/>
      <c r="O98" s="149"/>
      <c r="P98" s="185" t="s">
        <v>21</v>
      </c>
      <c r="Q98" s="149">
        <v>1100</v>
      </c>
      <c r="R98" s="149"/>
      <c r="S98" s="149"/>
      <c r="T98" s="149"/>
      <c r="U98" s="147"/>
      <c r="V98" s="149"/>
      <c r="W98" s="194"/>
      <c r="X98" s="204"/>
    </row>
    <row r="99" spans="1:24" s="93" customFormat="1" ht="18" customHeight="1">
      <c r="A99" s="147"/>
      <c r="B99" s="151"/>
      <c r="C99" s="149"/>
      <c r="D99" s="23">
        <v>5</v>
      </c>
      <c r="E99" s="23">
        <v>76</v>
      </c>
      <c r="F99" s="24">
        <v>76</v>
      </c>
      <c r="G99" s="149"/>
      <c r="H99" s="23">
        <v>4</v>
      </c>
      <c r="I99" s="23">
        <v>76</v>
      </c>
      <c r="J99" s="23">
        <f t="shared" si="1"/>
        <v>304</v>
      </c>
      <c r="K99" s="149"/>
      <c r="L99" s="147"/>
      <c r="M99" s="147"/>
      <c r="N99" s="147"/>
      <c r="O99" s="149"/>
      <c r="P99" s="185"/>
      <c r="Q99" s="149"/>
      <c r="R99" s="149"/>
      <c r="S99" s="149"/>
      <c r="T99" s="149"/>
      <c r="U99" s="147"/>
      <c r="V99" s="149"/>
      <c r="W99" s="194"/>
      <c r="X99" s="204"/>
    </row>
    <row r="100" spans="1:24" s="93" customFormat="1" ht="18" customHeight="1">
      <c r="A100" s="147"/>
      <c r="B100" s="151"/>
      <c r="C100" s="149"/>
      <c r="D100" s="23">
        <v>6</v>
      </c>
      <c r="E100" s="23">
        <v>74</v>
      </c>
      <c r="F100" s="24">
        <v>74</v>
      </c>
      <c r="G100" s="149"/>
      <c r="H100" s="23">
        <v>4</v>
      </c>
      <c r="I100" s="23">
        <v>74</v>
      </c>
      <c r="J100" s="23">
        <f t="shared" si="1"/>
        <v>296</v>
      </c>
      <c r="K100" s="149"/>
      <c r="L100" s="147"/>
      <c r="M100" s="147"/>
      <c r="N100" s="147"/>
      <c r="O100" s="149"/>
      <c r="P100" s="185"/>
      <c r="Q100" s="149"/>
      <c r="R100" s="149"/>
      <c r="S100" s="149"/>
      <c r="T100" s="149"/>
      <c r="U100" s="147"/>
      <c r="V100" s="149"/>
      <c r="W100" s="194"/>
      <c r="X100" s="204"/>
    </row>
    <row r="101" spans="1:24" s="93" customFormat="1" ht="18" customHeight="1">
      <c r="A101" s="148"/>
      <c r="B101" s="151"/>
      <c r="C101" s="149"/>
      <c r="D101" s="23">
        <v>7</v>
      </c>
      <c r="E101" s="23">
        <v>76</v>
      </c>
      <c r="F101" s="24">
        <v>76</v>
      </c>
      <c r="G101" s="149"/>
      <c r="H101" s="23">
        <v>4</v>
      </c>
      <c r="I101" s="23">
        <v>76</v>
      </c>
      <c r="J101" s="23">
        <f t="shared" si="1"/>
        <v>304</v>
      </c>
      <c r="K101" s="149"/>
      <c r="L101" s="148"/>
      <c r="M101" s="148"/>
      <c r="N101" s="148"/>
      <c r="O101" s="149"/>
      <c r="P101" s="185"/>
      <c r="Q101" s="149"/>
      <c r="R101" s="149"/>
      <c r="S101" s="149"/>
      <c r="T101" s="149"/>
      <c r="U101" s="148"/>
      <c r="V101" s="149"/>
      <c r="W101" s="195"/>
      <c r="X101" s="205"/>
    </row>
    <row r="102" spans="1:24" s="93" customFormat="1" ht="18" customHeight="1">
      <c r="A102" s="149">
        <v>24</v>
      </c>
      <c r="B102" s="151" t="s">
        <v>58</v>
      </c>
      <c r="C102" s="149">
        <v>7</v>
      </c>
      <c r="D102" s="23" t="s">
        <v>59</v>
      </c>
      <c r="E102" s="23">
        <v>76</v>
      </c>
      <c r="F102" s="24">
        <v>152</v>
      </c>
      <c r="G102" s="149">
        <v>530</v>
      </c>
      <c r="H102" s="149">
        <v>2</v>
      </c>
      <c r="I102" s="23">
        <v>152</v>
      </c>
      <c r="J102" s="23">
        <f t="shared" si="1"/>
        <v>304</v>
      </c>
      <c r="K102" s="149">
        <v>1060</v>
      </c>
      <c r="L102" s="149"/>
      <c r="M102" s="146">
        <v>21</v>
      </c>
      <c r="N102" s="146">
        <v>0</v>
      </c>
      <c r="O102" s="149" t="s">
        <v>29</v>
      </c>
      <c r="P102" s="185" t="s">
        <v>47</v>
      </c>
      <c r="Q102" s="149">
        <v>1200</v>
      </c>
      <c r="R102" s="149"/>
      <c r="S102" s="149">
        <v>16635</v>
      </c>
      <c r="T102" s="149"/>
      <c r="U102" s="149">
        <v>1449</v>
      </c>
      <c r="V102" s="149">
        <v>2004</v>
      </c>
      <c r="W102" s="193">
        <v>15.6933962264151</v>
      </c>
      <c r="X102" s="197"/>
    </row>
    <row r="103" spans="1:24" s="93" customFormat="1" ht="18" customHeight="1">
      <c r="A103" s="149"/>
      <c r="B103" s="151"/>
      <c r="C103" s="149"/>
      <c r="D103" s="22" t="s">
        <v>53</v>
      </c>
      <c r="E103" s="23">
        <v>75</v>
      </c>
      <c r="F103" s="24">
        <v>75</v>
      </c>
      <c r="G103" s="149"/>
      <c r="H103" s="149"/>
      <c r="I103" s="23">
        <v>75</v>
      </c>
      <c r="J103" s="23">
        <v>150</v>
      </c>
      <c r="K103" s="149"/>
      <c r="L103" s="149"/>
      <c r="M103" s="147"/>
      <c r="N103" s="147"/>
      <c r="O103" s="149"/>
      <c r="P103" s="185"/>
      <c r="Q103" s="149"/>
      <c r="R103" s="149"/>
      <c r="S103" s="149"/>
      <c r="T103" s="149"/>
      <c r="U103" s="149"/>
      <c r="V103" s="149"/>
      <c r="W103" s="194"/>
      <c r="X103" s="198"/>
    </row>
    <row r="104" spans="1:24" s="93" customFormat="1" ht="18" customHeight="1">
      <c r="A104" s="149"/>
      <c r="B104" s="151"/>
      <c r="C104" s="149"/>
      <c r="D104" s="22" t="s">
        <v>60</v>
      </c>
      <c r="E104" s="23">
        <v>76</v>
      </c>
      <c r="F104" s="24">
        <v>76</v>
      </c>
      <c r="G104" s="149"/>
      <c r="H104" s="149"/>
      <c r="I104" s="23">
        <v>76</v>
      </c>
      <c r="J104" s="23">
        <v>152</v>
      </c>
      <c r="K104" s="149"/>
      <c r="L104" s="149"/>
      <c r="M104" s="147"/>
      <c r="N104" s="147"/>
      <c r="O104" s="149"/>
      <c r="P104" s="185"/>
      <c r="Q104" s="149"/>
      <c r="R104" s="149"/>
      <c r="S104" s="149"/>
      <c r="T104" s="149"/>
      <c r="U104" s="149"/>
      <c r="V104" s="149"/>
      <c r="W104" s="194"/>
      <c r="X104" s="198"/>
    </row>
    <row r="105" spans="1:24" s="93" customFormat="1" ht="18" customHeight="1">
      <c r="A105" s="149"/>
      <c r="B105" s="151"/>
      <c r="C105" s="149"/>
      <c r="D105" s="23" t="s">
        <v>61</v>
      </c>
      <c r="E105" s="23">
        <v>76</v>
      </c>
      <c r="F105" s="24">
        <v>152</v>
      </c>
      <c r="G105" s="149"/>
      <c r="H105" s="149"/>
      <c r="I105" s="23">
        <v>152</v>
      </c>
      <c r="J105" s="23">
        <v>304</v>
      </c>
      <c r="K105" s="149"/>
      <c r="L105" s="149"/>
      <c r="M105" s="147"/>
      <c r="N105" s="147"/>
      <c r="O105" s="149"/>
      <c r="P105" s="185"/>
      <c r="Q105" s="149"/>
      <c r="R105" s="149"/>
      <c r="S105" s="149"/>
      <c r="T105" s="149"/>
      <c r="U105" s="149"/>
      <c r="V105" s="149"/>
      <c r="W105" s="194"/>
      <c r="X105" s="198"/>
    </row>
    <row r="106" spans="1:24" s="93" customFormat="1" ht="18" customHeight="1">
      <c r="A106" s="149"/>
      <c r="B106" s="151"/>
      <c r="C106" s="149"/>
      <c r="D106" s="23">
        <v>7</v>
      </c>
      <c r="E106" s="23">
        <v>75</v>
      </c>
      <c r="F106" s="24">
        <v>75</v>
      </c>
      <c r="G106" s="149"/>
      <c r="H106" s="149"/>
      <c r="I106" s="23">
        <v>75</v>
      </c>
      <c r="J106" s="23">
        <v>150</v>
      </c>
      <c r="K106" s="149"/>
      <c r="L106" s="149"/>
      <c r="M106" s="148"/>
      <c r="N106" s="148"/>
      <c r="O106" s="149"/>
      <c r="P106" s="185"/>
      <c r="Q106" s="149"/>
      <c r="R106" s="149"/>
      <c r="S106" s="149"/>
      <c r="T106" s="149"/>
      <c r="U106" s="149"/>
      <c r="V106" s="149"/>
      <c r="W106" s="195"/>
      <c r="X106" s="199"/>
    </row>
    <row r="107" spans="1:24" s="93" customFormat="1" ht="10.7" customHeight="1">
      <c r="A107" s="146">
        <v>25</v>
      </c>
      <c r="B107" s="151" t="s">
        <v>62</v>
      </c>
      <c r="C107" s="149">
        <v>7</v>
      </c>
      <c r="D107" s="149">
        <v>1</v>
      </c>
      <c r="E107" s="149">
        <v>12</v>
      </c>
      <c r="F107" s="172">
        <v>12</v>
      </c>
      <c r="G107" s="149">
        <v>90</v>
      </c>
      <c r="H107" s="149">
        <v>7</v>
      </c>
      <c r="I107" s="149">
        <v>90</v>
      </c>
      <c r="J107" s="149">
        <v>630</v>
      </c>
      <c r="K107" s="149">
        <v>630</v>
      </c>
      <c r="L107" s="146"/>
      <c r="M107" s="169">
        <v>10</v>
      </c>
      <c r="N107" s="146">
        <v>0</v>
      </c>
      <c r="O107" s="149" t="s">
        <v>20</v>
      </c>
      <c r="P107" s="167" t="s">
        <v>21</v>
      </c>
      <c r="Q107" s="149">
        <v>800</v>
      </c>
      <c r="R107" s="149"/>
      <c r="S107" s="149">
        <v>6119</v>
      </c>
      <c r="T107" s="149"/>
      <c r="U107" s="146">
        <v>188</v>
      </c>
      <c r="V107" s="149">
        <v>1993</v>
      </c>
      <c r="W107" s="193">
        <v>5.7</v>
      </c>
      <c r="X107" s="197"/>
    </row>
    <row r="108" spans="1:24" s="93" customFormat="1" ht="6" customHeight="1">
      <c r="A108" s="147"/>
      <c r="B108" s="151"/>
      <c r="C108" s="149"/>
      <c r="D108" s="149"/>
      <c r="E108" s="149"/>
      <c r="F108" s="172"/>
      <c r="G108" s="149"/>
      <c r="H108" s="149"/>
      <c r="I108" s="149"/>
      <c r="J108" s="149"/>
      <c r="K108" s="149"/>
      <c r="L108" s="147"/>
      <c r="M108" s="180"/>
      <c r="N108" s="147"/>
      <c r="O108" s="149"/>
      <c r="P108" s="167"/>
      <c r="Q108" s="149"/>
      <c r="R108" s="149"/>
      <c r="S108" s="149"/>
      <c r="T108" s="149"/>
      <c r="U108" s="147"/>
      <c r="V108" s="149"/>
      <c r="W108" s="194"/>
      <c r="X108" s="198"/>
    </row>
    <row r="109" spans="1:24" s="93" customFormat="1" ht="12" customHeight="1">
      <c r="A109" s="147"/>
      <c r="B109" s="151"/>
      <c r="C109" s="149"/>
      <c r="D109" s="218" t="s">
        <v>63</v>
      </c>
      <c r="E109" s="149">
        <v>13</v>
      </c>
      <c r="F109" s="172">
        <v>78</v>
      </c>
      <c r="G109" s="149"/>
      <c r="H109" s="149"/>
      <c r="I109" s="149"/>
      <c r="J109" s="149"/>
      <c r="K109" s="149"/>
      <c r="L109" s="147"/>
      <c r="M109" s="180"/>
      <c r="N109" s="147"/>
      <c r="O109" s="149"/>
      <c r="P109" s="167"/>
      <c r="Q109" s="149"/>
      <c r="R109" s="149"/>
      <c r="S109" s="149"/>
      <c r="T109" s="149"/>
      <c r="U109" s="147"/>
      <c r="V109" s="149"/>
      <c r="W109" s="194"/>
      <c r="X109" s="198"/>
    </row>
    <row r="110" spans="1:24" s="93" customFormat="1" ht="6" customHeight="1">
      <c r="A110" s="148"/>
      <c r="B110" s="151"/>
      <c r="C110" s="149"/>
      <c r="D110" s="218"/>
      <c r="E110" s="149"/>
      <c r="F110" s="172"/>
      <c r="G110" s="149"/>
      <c r="H110" s="149"/>
      <c r="I110" s="149"/>
      <c r="J110" s="149"/>
      <c r="K110" s="149"/>
      <c r="L110" s="148"/>
      <c r="M110" s="170"/>
      <c r="N110" s="148"/>
      <c r="O110" s="149"/>
      <c r="P110" s="167"/>
      <c r="Q110" s="149"/>
      <c r="R110" s="149"/>
      <c r="S110" s="149"/>
      <c r="T110" s="149"/>
      <c r="U110" s="147"/>
      <c r="V110" s="149"/>
      <c r="W110" s="194"/>
      <c r="X110" s="198"/>
    </row>
    <row r="111" spans="1:24" s="93" customFormat="1" ht="7.7" customHeight="1">
      <c r="A111" s="146">
        <v>26</v>
      </c>
      <c r="B111" s="151" t="s">
        <v>64</v>
      </c>
      <c r="C111" s="149">
        <v>7</v>
      </c>
      <c r="D111" s="218" t="s">
        <v>65</v>
      </c>
      <c r="E111" s="149">
        <v>9</v>
      </c>
      <c r="F111" s="172">
        <v>63</v>
      </c>
      <c r="G111" s="149">
        <v>63</v>
      </c>
      <c r="H111" s="149">
        <v>7</v>
      </c>
      <c r="I111" s="149">
        <v>63</v>
      </c>
      <c r="J111" s="149">
        <v>441</v>
      </c>
      <c r="K111" s="149">
        <v>441</v>
      </c>
      <c r="L111" s="146"/>
      <c r="M111" s="146">
        <v>22</v>
      </c>
      <c r="N111" s="146">
        <v>0</v>
      </c>
      <c r="O111" s="149" t="s">
        <v>20</v>
      </c>
      <c r="P111" s="167" t="s">
        <v>21</v>
      </c>
      <c r="Q111" s="149"/>
      <c r="R111" s="149"/>
      <c r="S111" s="149"/>
      <c r="T111" s="149"/>
      <c r="U111" s="147"/>
      <c r="V111" s="149"/>
      <c r="W111" s="194"/>
      <c r="X111" s="198"/>
    </row>
    <row r="112" spans="1:24" s="93" customFormat="1" ht="16.7" customHeight="1">
      <c r="A112" s="147"/>
      <c r="B112" s="151"/>
      <c r="C112" s="149"/>
      <c r="D112" s="219"/>
      <c r="E112" s="149"/>
      <c r="F112" s="172"/>
      <c r="G112" s="149"/>
      <c r="H112" s="149"/>
      <c r="I112" s="149"/>
      <c r="J112" s="149"/>
      <c r="K112" s="149"/>
      <c r="L112" s="147"/>
      <c r="M112" s="147"/>
      <c r="N112" s="147"/>
      <c r="O112" s="149"/>
      <c r="P112" s="167"/>
      <c r="Q112" s="149"/>
      <c r="R112" s="149"/>
      <c r="S112" s="149"/>
      <c r="T112" s="149"/>
      <c r="U112" s="147"/>
      <c r="V112" s="149"/>
      <c r="W112" s="194"/>
      <c r="X112" s="198"/>
    </row>
    <row r="113" spans="1:24" s="93" customFormat="1" ht="6.75" hidden="1" customHeight="1">
      <c r="A113" s="147"/>
      <c r="B113" s="151"/>
      <c r="C113" s="149"/>
      <c r="D113" s="219"/>
      <c r="E113" s="149"/>
      <c r="F113" s="172"/>
      <c r="G113" s="149"/>
      <c r="H113" s="149"/>
      <c r="I113" s="149"/>
      <c r="J113" s="149"/>
      <c r="K113" s="149"/>
      <c r="L113" s="147"/>
      <c r="M113" s="147"/>
      <c r="N113" s="147"/>
      <c r="O113" s="149"/>
      <c r="P113" s="167"/>
      <c r="Q113" s="149"/>
      <c r="R113" s="149"/>
      <c r="S113" s="149"/>
      <c r="T113" s="149"/>
      <c r="U113" s="147"/>
      <c r="V113" s="149"/>
      <c r="W113" s="194"/>
      <c r="X113" s="198"/>
    </row>
    <row r="114" spans="1:24" s="93" customFormat="1" ht="3" hidden="1" customHeight="1">
      <c r="A114" s="148"/>
      <c r="B114" s="151"/>
      <c r="C114" s="149"/>
      <c r="D114" s="219"/>
      <c r="E114" s="149"/>
      <c r="F114" s="172"/>
      <c r="G114" s="149"/>
      <c r="H114" s="149"/>
      <c r="I114" s="149"/>
      <c r="J114" s="149"/>
      <c r="K114" s="149"/>
      <c r="L114" s="148"/>
      <c r="M114" s="148"/>
      <c r="N114" s="148"/>
      <c r="O114" s="149"/>
      <c r="P114" s="167"/>
      <c r="Q114" s="149"/>
      <c r="R114" s="149"/>
      <c r="S114" s="149"/>
      <c r="T114" s="149"/>
      <c r="U114" s="147"/>
      <c r="V114" s="149"/>
      <c r="W114" s="195"/>
      <c r="X114" s="199"/>
    </row>
    <row r="115" spans="1:24" s="93" customFormat="1" ht="18" customHeight="1">
      <c r="A115" s="146">
        <v>27</v>
      </c>
      <c r="B115" s="151" t="s">
        <v>66</v>
      </c>
      <c r="C115" s="149">
        <v>7</v>
      </c>
      <c r="D115" s="218" t="s">
        <v>51</v>
      </c>
      <c r="E115" s="149">
        <v>12</v>
      </c>
      <c r="F115" s="172">
        <v>12</v>
      </c>
      <c r="G115" s="149">
        <v>90</v>
      </c>
      <c r="H115" s="149">
        <v>7</v>
      </c>
      <c r="I115" s="149">
        <v>90</v>
      </c>
      <c r="J115" s="149">
        <v>630</v>
      </c>
      <c r="K115" s="149">
        <v>630</v>
      </c>
      <c r="L115" s="146"/>
      <c r="M115" s="169">
        <v>17</v>
      </c>
      <c r="N115" s="146">
        <v>0</v>
      </c>
      <c r="O115" s="149" t="s">
        <v>20</v>
      </c>
      <c r="P115" s="167" t="s">
        <v>21</v>
      </c>
      <c r="Q115" s="149">
        <v>800</v>
      </c>
      <c r="R115" s="149"/>
      <c r="S115" s="149">
        <v>3592</v>
      </c>
      <c r="T115" s="149"/>
      <c r="U115" s="146">
        <v>120</v>
      </c>
      <c r="V115" s="149">
        <v>1993</v>
      </c>
      <c r="W115" s="193">
        <v>5.7015873015873</v>
      </c>
      <c r="X115" s="197"/>
    </row>
    <row r="116" spans="1:24" s="93" customFormat="1" ht="6" customHeight="1">
      <c r="A116" s="147"/>
      <c r="B116" s="151"/>
      <c r="C116" s="149"/>
      <c r="D116" s="218"/>
      <c r="E116" s="149"/>
      <c r="F116" s="172"/>
      <c r="G116" s="149"/>
      <c r="H116" s="149"/>
      <c r="I116" s="149"/>
      <c r="J116" s="149"/>
      <c r="K116" s="149"/>
      <c r="L116" s="147"/>
      <c r="M116" s="180"/>
      <c r="N116" s="147"/>
      <c r="O116" s="149"/>
      <c r="P116" s="167"/>
      <c r="Q116" s="149"/>
      <c r="R116" s="149"/>
      <c r="S116" s="149"/>
      <c r="T116" s="149"/>
      <c r="U116" s="147"/>
      <c r="V116" s="149"/>
      <c r="W116" s="194"/>
      <c r="X116" s="198"/>
    </row>
    <row r="117" spans="1:24" s="93" customFormat="1" ht="18" customHeight="1">
      <c r="A117" s="147"/>
      <c r="B117" s="151"/>
      <c r="C117" s="149"/>
      <c r="D117" s="160" t="s">
        <v>157</v>
      </c>
      <c r="E117" s="149">
        <v>13</v>
      </c>
      <c r="F117" s="172">
        <v>78</v>
      </c>
      <c r="G117" s="149"/>
      <c r="H117" s="149"/>
      <c r="I117" s="149"/>
      <c r="J117" s="149"/>
      <c r="K117" s="149"/>
      <c r="L117" s="147"/>
      <c r="M117" s="180"/>
      <c r="N117" s="147"/>
      <c r="O117" s="149"/>
      <c r="P117" s="167"/>
      <c r="Q117" s="149"/>
      <c r="R117" s="149"/>
      <c r="S117" s="149"/>
      <c r="T117" s="149"/>
      <c r="U117" s="147"/>
      <c r="V117" s="149"/>
      <c r="W117" s="194"/>
      <c r="X117" s="198"/>
    </row>
    <row r="118" spans="1:24" s="93" customFormat="1" ht="3" customHeight="1">
      <c r="A118" s="148"/>
      <c r="B118" s="151"/>
      <c r="C118" s="149"/>
      <c r="D118" s="160"/>
      <c r="E118" s="149"/>
      <c r="F118" s="172"/>
      <c r="G118" s="149"/>
      <c r="H118" s="149"/>
      <c r="I118" s="149"/>
      <c r="J118" s="149"/>
      <c r="K118" s="149"/>
      <c r="L118" s="148"/>
      <c r="M118" s="170"/>
      <c r="N118" s="148"/>
      <c r="O118" s="149"/>
      <c r="P118" s="167"/>
      <c r="Q118" s="149"/>
      <c r="R118" s="149"/>
      <c r="S118" s="149"/>
      <c r="T118" s="149"/>
      <c r="U118" s="148"/>
      <c r="V118" s="149"/>
      <c r="W118" s="195"/>
      <c r="X118" s="199"/>
    </row>
    <row r="119" spans="1:24" s="93" customFormat="1" ht="15" customHeight="1">
      <c r="A119" s="146">
        <v>28</v>
      </c>
      <c r="B119" s="151" t="s">
        <v>68</v>
      </c>
      <c r="C119" s="149">
        <v>7</v>
      </c>
      <c r="D119" s="218" t="s">
        <v>69</v>
      </c>
      <c r="E119" s="149">
        <v>20</v>
      </c>
      <c r="F119" s="172">
        <v>120</v>
      </c>
      <c r="G119" s="149">
        <v>120</v>
      </c>
      <c r="H119" s="149">
        <v>4</v>
      </c>
      <c r="I119" s="149">
        <v>120</v>
      </c>
      <c r="J119" s="149">
        <v>480</v>
      </c>
      <c r="K119" s="149">
        <v>480</v>
      </c>
      <c r="L119" s="146"/>
      <c r="M119" s="169">
        <v>99</v>
      </c>
      <c r="N119" s="146">
        <v>0</v>
      </c>
      <c r="O119" s="149" t="s">
        <v>20</v>
      </c>
      <c r="P119" s="167" t="s">
        <v>47</v>
      </c>
      <c r="Q119" s="149">
        <v>1200</v>
      </c>
      <c r="R119" s="149"/>
      <c r="S119" s="149">
        <v>5460</v>
      </c>
      <c r="T119" s="149"/>
      <c r="U119" s="146">
        <v>563</v>
      </c>
      <c r="V119" s="149">
        <v>2006</v>
      </c>
      <c r="W119" s="193">
        <v>11.375</v>
      </c>
      <c r="X119" s="197"/>
    </row>
    <row r="120" spans="1:24" s="93" customFormat="1" ht="9.75" customHeight="1">
      <c r="A120" s="147"/>
      <c r="B120" s="151"/>
      <c r="C120" s="149"/>
      <c r="D120" s="218"/>
      <c r="E120" s="149"/>
      <c r="F120" s="172"/>
      <c r="G120" s="149"/>
      <c r="H120" s="149"/>
      <c r="I120" s="149"/>
      <c r="J120" s="149"/>
      <c r="K120" s="149"/>
      <c r="L120" s="147"/>
      <c r="M120" s="180"/>
      <c r="N120" s="147"/>
      <c r="O120" s="149"/>
      <c r="P120" s="167"/>
      <c r="Q120" s="149"/>
      <c r="R120" s="149"/>
      <c r="S120" s="149"/>
      <c r="T120" s="149"/>
      <c r="U120" s="147"/>
      <c r="V120" s="149"/>
      <c r="W120" s="194"/>
      <c r="X120" s="198"/>
    </row>
    <row r="121" spans="1:24" s="93" customFormat="1" ht="9" customHeight="1">
      <c r="A121" s="147"/>
      <c r="B121" s="151"/>
      <c r="C121" s="149"/>
      <c r="D121" s="218"/>
      <c r="E121" s="149"/>
      <c r="F121" s="172"/>
      <c r="G121" s="149"/>
      <c r="H121" s="149"/>
      <c r="I121" s="149"/>
      <c r="J121" s="149"/>
      <c r="K121" s="149"/>
      <c r="L121" s="147"/>
      <c r="M121" s="180"/>
      <c r="N121" s="147"/>
      <c r="O121" s="149"/>
      <c r="P121" s="167"/>
      <c r="Q121" s="149"/>
      <c r="R121" s="149"/>
      <c r="S121" s="149"/>
      <c r="T121" s="149"/>
      <c r="U121" s="147"/>
      <c r="V121" s="149"/>
      <c r="W121" s="194"/>
      <c r="X121" s="198"/>
    </row>
    <row r="122" spans="1:24" s="93" customFormat="1" ht="0.75" hidden="1" customHeight="1">
      <c r="A122" s="148"/>
      <c r="B122" s="151"/>
      <c r="C122" s="149"/>
      <c r="D122" s="218"/>
      <c r="E122" s="149"/>
      <c r="F122" s="172"/>
      <c r="G122" s="149"/>
      <c r="H122" s="149"/>
      <c r="I122" s="149"/>
      <c r="J122" s="149"/>
      <c r="K122" s="149"/>
      <c r="L122" s="148"/>
      <c r="M122" s="170"/>
      <c r="N122" s="148"/>
      <c r="O122" s="149"/>
      <c r="P122" s="167"/>
      <c r="Q122" s="149"/>
      <c r="R122" s="149"/>
      <c r="S122" s="149"/>
      <c r="T122" s="149"/>
      <c r="U122" s="148"/>
      <c r="V122" s="149"/>
      <c r="W122" s="195"/>
      <c r="X122" s="199"/>
    </row>
    <row r="123" spans="1:24" s="93" customFormat="1" ht="21.75" customHeight="1">
      <c r="A123" s="23">
        <v>29</v>
      </c>
      <c r="B123" s="16" t="s">
        <v>70</v>
      </c>
      <c r="C123" s="23">
        <v>7</v>
      </c>
      <c r="D123" s="22" t="s">
        <v>65</v>
      </c>
      <c r="E123" s="23">
        <v>14</v>
      </c>
      <c r="F123" s="24">
        <v>98</v>
      </c>
      <c r="G123" s="23">
        <v>98</v>
      </c>
      <c r="H123" s="23">
        <v>5</v>
      </c>
      <c r="I123" s="23">
        <v>98</v>
      </c>
      <c r="J123" s="23">
        <v>490</v>
      </c>
      <c r="K123" s="23">
        <v>490</v>
      </c>
      <c r="L123" s="23"/>
      <c r="M123" s="19">
        <v>16</v>
      </c>
      <c r="N123" s="23">
        <v>3</v>
      </c>
      <c r="O123" s="23" t="s">
        <v>20</v>
      </c>
      <c r="P123" s="19" t="s">
        <v>21</v>
      </c>
      <c r="Q123" s="23">
        <v>1150</v>
      </c>
      <c r="R123" s="23"/>
      <c r="S123" s="23">
        <v>3299.66</v>
      </c>
      <c r="T123" s="23"/>
      <c r="U123" s="23"/>
      <c r="V123" s="23"/>
      <c r="W123" s="113">
        <v>6.734</v>
      </c>
      <c r="X123" s="114"/>
    </row>
    <row r="124" spans="1:24" s="93" customFormat="1" ht="24.75" customHeight="1">
      <c r="A124" s="21">
        <v>30</v>
      </c>
      <c r="B124" s="16" t="s">
        <v>71</v>
      </c>
      <c r="C124" s="23">
        <v>7</v>
      </c>
      <c r="D124" s="22" t="s">
        <v>65</v>
      </c>
      <c r="E124" s="23">
        <v>14</v>
      </c>
      <c r="F124" s="24">
        <v>98</v>
      </c>
      <c r="G124" s="23">
        <v>98</v>
      </c>
      <c r="H124" s="23">
        <v>5</v>
      </c>
      <c r="I124" s="23">
        <v>98</v>
      </c>
      <c r="J124" s="23">
        <v>490</v>
      </c>
      <c r="K124" s="23">
        <v>490</v>
      </c>
      <c r="L124" s="21"/>
      <c r="M124" s="41">
        <v>7</v>
      </c>
      <c r="N124" s="21">
        <v>0</v>
      </c>
      <c r="O124" s="23" t="s">
        <v>20</v>
      </c>
      <c r="P124" s="19" t="s">
        <v>21</v>
      </c>
      <c r="Q124" s="23">
        <v>1150</v>
      </c>
      <c r="R124" s="23"/>
      <c r="S124" s="23">
        <v>3299.66</v>
      </c>
      <c r="T124" s="23"/>
      <c r="U124" s="25"/>
      <c r="V124" s="23"/>
      <c r="W124" s="113">
        <v>6.734</v>
      </c>
      <c r="X124" s="114"/>
    </row>
    <row r="125" spans="1:24" s="93" customFormat="1" ht="12" customHeight="1">
      <c r="A125" s="146">
        <v>31</v>
      </c>
      <c r="B125" s="151" t="s">
        <v>72</v>
      </c>
      <c r="C125" s="149">
        <v>2</v>
      </c>
      <c r="D125" s="149">
        <v>1</v>
      </c>
      <c r="E125" s="149">
        <v>8</v>
      </c>
      <c r="F125" s="172">
        <v>8</v>
      </c>
      <c r="G125" s="149">
        <v>16</v>
      </c>
      <c r="H125" s="149">
        <v>2</v>
      </c>
      <c r="I125" s="149">
        <v>4</v>
      </c>
      <c r="J125" s="149">
        <v>8</v>
      </c>
      <c r="K125" s="225">
        <v>56</v>
      </c>
      <c r="L125" s="146"/>
      <c r="M125" s="169">
        <v>1</v>
      </c>
      <c r="N125" s="169">
        <v>0</v>
      </c>
      <c r="O125" s="149" t="s">
        <v>29</v>
      </c>
      <c r="P125" s="181" t="s">
        <v>21</v>
      </c>
      <c r="Q125" s="181">
        <v>700</v>
      </c>
      <c r="R125" s="232">
        <v>371</v>
      </c>
      <c r="S125" s="146"/>
      <c r="T125" s="225">
        <v>56</v>
      </c>
      <c r="U125" s="149">
        <v>45</v>
      </c>
      <c r="V125" s="149">
        <v>1953</v>
      </c>
      <c r="W125" s="193">
        <v>6.625</v>
      </c>
      <c r="X125" s="197"/>
    </row>
    <row r="126" spans="1:24" s="93" customFormat="1" ht="12.75" customHeight="1">
      <c r="A126" s="147"/>
      <c r="B126" s="151"/>
      <c r="C126" s="149"/>
      <c r="D126" s="149"/>
      <c r="E126" s="149"/>
      <c r="F126" s="172"/>
      <c r="G126" s="149"/>
      <c r="H126" s="149"/>
      <c r="I126" s="149"/>
      <c r="J126" s="149"/>
      <c r="K126" s="225"/>
      <c r="L126" s="147"/>
      <c r="M126" s="180"/>
      <c r="N126" s="180"/>
      <c r="O126" s="149"/>
      <c r="P126" s="181"/>
      <c r="Q126" s="181"/>
      <c r="R126" s="232"/>
      <c r="S126" s="147"/>
      <c r="T126" s="225"/>
      <c r="U126" s="149"/>
      <c r="V126" s="149"/>
      <c r="W126" s="194"/>
      <c r="X126" s="198"/>
    </row>
    <row r="127" spans="1:24" s="93" customFormat="1" ht="10.7" customHeight="1">
      <c r="A127" s="147"/>
      <c r="B127" s="151"/>
      <c r="C127" s="149"/>
      <c r="D127" s="149">
        <v>2</v>
      </c>
      <c r="E127" s="149">
        <v>8</v>
      </c>
      <c r="F127" s="172">
        <v>8</v>
      </c>
      <c r="G127" s="149"/>
      <c r="H127" s="149">
        <v>4</v>
      </c>
      <c r="I127" s="149">
        <v>12</v>
      </c>
      <c r="J127" s="149">
        <v>48</v>
      </c>
      <c r="K127" s="225"/>
      <c r="L127" s="147"/>
      <c r="M127" s="180"/>
      <c r="N127" s="180"/>
      <c r="O127" s="149"/>
      <c r="P127" s="181"/>
      <c r="Q127" s="181"/>
      <c r="R127" s="232"/>
      <c r="S127" s="147"/>
      <c r="T127" s="225"/>
      <c r="U127" s="149"/>
      <c r="V127" s="149"/>
      <c r="W127" s="194"/>
      <c r="X127" s="198"/>
    </row>
    <row r="128" spans="1:24" s="93" customFormat="1" ht="9" customHeight="1">
      <c r="A128" s="148"/>
      <c r="B128" s="151"/>
      <c r="C128" s="149"/>
      <c r="D128" s="149"/>
      <c r="E128" s="149"/>
      <c r="F128" s="172"/>
      <c r="G128" s="149"/>
      <c r="H128" s="149"/>
      <c r="I128" s="149"/>
      <c r="J128" s="149"/>
      <c r="K128" s="225"/>
      <c r="L128" s="147"/>
      <c r="M128" s="170"/>
      <c r="N128" s="180"/>
      <c r="O128" s="149"/>
      <c r="P128" s="181"/>
      <c r="Q128" s="181"/>
      <c r="R128" s="232"/>
      <c r="S128" s="148"/>
      <c r="T128" s="225"/>
      <c r="U128" s="149"/>
      <c r="V128" s="149"/>
      <c r="W128" s="195"/>
      <c r="X128" s="199"/>
    </row>
    <row r="129" spans="1:24" s="93" customFormat="1" ht="10.7" customHeight="1">
      <c r="A129" s="149">
        <v>32</v>
      </c>
      <c r="B129" s="151" t="s">
        <v>73</v>
      </c>
      <c r="C129" s="149">
        <v>2</v>
      </c>
      <c r="D129" s="149">
        <v>1</v>
      </c>
      <c r="E129" s="149">
        <v>13</v>
      </c>
      <c r="F129" s="172">
        <v>13</v>
      </c>
      <c r="G129" s="149">
        <v>30</v>
      </c>
      <c r="H129" s="149">
        <v>4</v>
      </c>
      <c r="I129" s="149">
        <v>26</v>
      </c>
      <c r="J129" s="149">
        <v>104</v>
      </c>
      <c r="K129" s="225">
        <v>136</v>
      </c>
      <c r="L129" s="149"/>
      <c r="M129" s="169">
        <v>4</v>
      </c>
      <c r="N129" s="169">
        <v>0</v>
      </c>
      <c r="O129" s="149" t="s">
        <v>29</v>
      </c>
      <c r="P129" s="181" t="s">
        <v>21</v>
      </c>
      <c r="Q129" s="149">
        <v>500</v>
      </c>
      <c r="R129" s="232">
        <v>830</v>
      </c>
      <c r="S129" s="146"/>
      <c r="T129" s="225">
        <v>136</v>
      </c>
      <c r="U129" s="146"/>
      <c r="V129" s="149"/>
      <c r="W129" s="193">
        <v>6.1029411764705896</v>
      </c>
      <c r="X129" s="197"/>
    </row>
    <row r="130" spans="1:24" s="93" customFormat="1" ht="12.75" customHeight="1">
      <c r="A130" s="149"/>
      <c r="B130" s="151"/>
      <c r="C130" s="149"/>
      <c r="D130" s="149"/>
      <c r="E130" s="149"/>
      <c r="F130" s="172"/>
      <c r="G130" s="149"/>
      <c r="H130" s="149"/>
      <c r="I130" s="149"/>
      <c r="J130" s="149"/>
      <c r="K130" s="225"/>
      <c r="L130" s="149"/>
      <c r="M130" s="180"/>
      <c r="N130" s="180"/>
      <c r="O130" s="149"/>
      <c r="P130" s="181"/>
      <c r="Q130" s="149"/>
      <c r="R130" s="232"/>
      <c r="S130" s="147"/>
      <c r="T130" s="225"/>
      <c r="U130" s="147"/>
      <c r="V130" s="149"/>
      <c r="W130" s="194"/>
      <c r="X130" s="198"/>
    </row>
    <row r="131" spans="1:24" s="93" customFormat="1" ht="12" customHeight="1">
      <c r="A131" s="149"/>
      <c r="B131" s="151"/>
      <c r="C131" s="149"/>
      <c r="D131" s="149">
        <v>2</v>
      </c>
      <c r="E131" s="149">
        <v>17</v>
      </c>
      <c r="F131" s="172">
        <v>17</v>
      </c>
      <c r="G131" s="149"/>
      <c r="H131" s="149">
        <v>8</v>
      </c>
      <c r="I131" s="149">
        <v>4</v>
      </c>
      <c r="J131" s="149">
        <v>32</v>
      </c>
      <c r="K131" s="225"/>
      <c r="L131" s="149"/>
      <c r="M131" s="180"/>
      <c r="N131" s="180"/>
      <c r="O131" s="149"/>
      <c r="P131" s="181"/>
      <c r="Q131" s="149"/>
      <c r="R131" s="232"/>
      <c r="S131" s="147"/>
      <c r="T131" s="225"/>
      <c r="U131" s="147"/>
      <c r="V131" s="149"/>
      <c r="W131" s="194"/>
      <c r="X131" s="198"/>
    </row>
    <row r="132" spans="1:24" s="93" customFormat="1" ht="9" customHeight="1">
      <c r="A132" s="149"/>
      <c r="B132" s="151"/>
      <c r="C132" s="149"/>
      <c r="D132" s="149"/>
      <c r="E132" s="149"/>
      <c r="F132" s="172"/>
      <c r="G132" s="149"/>
      <c r="H132" s="149"/>
      <c r="I132" s="149"/>
      <c r="J132" s="149"/>
      <c r="K132" s="225"/>
      <c r="L132" s="149"/>
      <c r="M132" s="170"/>
      <c r="N132" s="180"/>
      <c r="O132" s="149"/>
      <c r="P132" s="181"/>
      <c r="Q132" s="149"/>
      <c r="R132" s="232"/>
      <c r="S132" s="148"/>
      <c r="T132" s="225"/>
      <c r="U132" s="148"/>
      <c r="V132" s="149"/>
      <c r="W132" s="195"/>
      <c r="X132" s="199"/>
    </row>
    <row r="133" spans="1:24" s="93" customFormat="1" ht="18" customHeight="1">
      <c r="A133" s="146">
        <v>33</v>
      </c>
      <c r="B133" s="151" t="s">
        <v>74</v>
      </c>
      <c r="C133" s="149">
        <v>7</v>
      </c>
      <c r="D133" s="23">
        <v>1</v>
      </c>
      <c r="E133" s="23">
        <v>25</v>
      </c>
      <c r="F133" s="24">
        <v>25</v>
      </c>
      <c r="G133" s="149">
        <v>186</v>
      </c>
      <c r="H133" s="23">
        <v>4</v>
      </c>
      <c r="I133" s="23">
        <v>25</v>
      </c>
      <c r="J133" s="23">
        <f t="shared" ref="J133:J138" si="2">I133*4</f>
        <v>100</v>
      </c>
      <c r="K133" s="149">
        <f>J133+J134+J135</f>
        <v>744</v>
      </c>
      <c r="L133" s="149"/>
      <c r="M133" s="149">
        <v>0</v>
      </c>
      <c r="N133" s="149">
        <v>0</v>
      </c>
      <c r="O133" s="149" t="s">
        <v>29</v>
      </c>
      <c r="P133" s="181" t="s">
        <v>75</v>
      </c>
      <c r="Q133" s="149">
        <v>1200</v>
      </c>
      <c r="R133" s="149"/>
      <c r="S133" s="149">
        <v>7567</v>
      </c>
      <c r="T133" s="149"/>
      <c r="U133" s="149">
        <v>2199</v>
      </c>
      <c r="V133" s="149">
        <v>2006</v>
      </c>
      <c r="W133" s="193">
        <v>10.1706989247312</v>
      </c>
      <c r="X133" s="197"/>
    </row>
    <row r="134" spans="1:24" s="93" customFormat="1" ht="18" customHeight="1">
      <c r="A134" s="147"/>
      <c r="B134" s="151"/>
      <c r="C134" s="149"/>
      <c r="D134" s="23">
        <v>2</v>
      </c>
      <c r="E134" s="23">
        <v>26</v>
      </c>
      <c r="F134" s="24">
        <v>26</v>
      </c>
      <c r="G134" s="149"/>
      <c r="H134" s="23">
        <v>4</v>
      </c>
      <c r="I134" s="23">
        <v>26</v>
      </c>
      <c r="J134" s="23">
        <f t="shared" si="2"/>
        <v>104</v>
      </c>
      <c r="K134" s="149"/>
      <c r="L134" s="149"/>
      <c r="M134" s="149"/>
      <c r="N134" s="149"/>
      <c r="O134" s="149"/>
      <c r="P134" s="181"/>
      <c r="Q134" s="149"/>
      <c r="R134" s="149"/>
      <c r="S134" s="149"/>
      <c r="T134" s="149"/>
      <c r="U134" s="149"/>
      <c r="V134" s="149"/>
      <c r="W134" s="194"/>
      <c r="X134" s="198"/>
    </row>
    <row r="135" spans="1:24" s="93" customFormat="1" ht="18" customHeight="1">
      <c r="A135" s="148"/>
      <c r="B135" s="151"/>
      <c r="C135" s="149"/>
      <c r="D135" s="23" t="s">
        <v>76</v>
      </c>
      <c r="E135" s="23">
        <v>27</v>
      </c>
      <c r="F135" s="24">
        <v>135</v>
      </c>
      <c r="G135" s="149"/>
      <c r="H135" s="23">
        <v>4</v>
      </c>
      <c r="I135" s="23">
        <v>135</v>
      </c>
      <c r="J135" s="23">
        <f t="shared" si="2"/>
        <v>540</v>
      </c>
      <c r="K135" s="149"/>
      <c r="L135" s="149"/>
      <c r="M135" s="149"/>
      <c r="N135" s="149"/>
      <c r="O135" s="149"/>
      <c r="P135" s="181"/>
      <c r="Q135" s="149"/>
      <c r="R135" s="149"/>
      <c r="S135" s="149"/>
      <c r="T135" s="149"/>
      <c r="U135" s="149"/>
      <c r="V135" s="149"/>
      <c r="W135" s="195"/>
      <c r="X135" s="199"/>
    </row>
    <row r="136" spans="1:24" s="93" customFormat="1" ht="18" customHeight="1">
      <c r="A136" s="146">
        <v>34</v>
      </c>
      <c r="B136" s="151" t="s">
        <v>77</v>
      </c>
      <c r="C136" s="149">
        <v>7</v>
      </c>
      <c r="D136" s="23">
        <v>1</v>
      </c>
      <c r="E136" s="23">
        <v>25</v>
      </c>
      <c r="F136" s="24">
        <v>25</v>
      </c>
      <c r="G136" s="149">
        <f>F136+F137+F138</f>
        <v>186</v>
      </c>
      <c r="H136" s="23">
        <v>4</v>
      </c>
      <c r="I136" s="23">
        <v>25</v>
      </c>
      <c r="J136" s="23">
        <f t="shared" si="2"/>
        <v>100</v>
      </c>
      <c r="K136" s="149">
        <f>J136+J137+J138</f>
        <v>744</v>
      </c>
      <c r="L136" s="149"/>
      <c r="M136" s="149">
        <v>8</v>
      </c>
      <c r="N136" s="146">
        <v>0</v>
      </c>
      <c r="O136" s="149" t="s">
        <v>20</v>
      </c>
      <c r="P136" s="185" t="s">
        <v>47</v>
      </c>
      <c r="Q136" s="149">
        <v>1200</v>
      </c>
      <c r="R136" s="149"/>
      <c r="S136" s="149">
        <v>7567</v>
      </c>
      <c r="T136" s="149"/>
      <c r="U136" s="149">
        <v>2199</v>
      </c>
      <c r="V136" s="149"/>
      <c r="W136" s="193">
        <v>10.1706989247312</v>
      </c>
      <c r="X136" s="197"/>
    </row>
    <row r="137" spans="1:24" s="93" customFormat="1" ht="18" customHeight="1">
      <c r="A137" s="147"/>
      <c r="B137" s="151"/>
      <c r="C137" s="149"/>
      <c r="D137" s="23">
        <v>2</v>
      </c>
      <c r="E137" s="23">
        <v>26</v>
      </c>
      <c r="F137" s="24">
        <v>26</v>
      </c>
      <c r="G137" s="149"/>
      <c r="H137" s="23">
        <v>4</v>
      </c>
      <c r="I137" s="23">
        <v>26</v>
      </c>
      <c r="J137" s="23">
        <f t="shared" si="2"/>
        <v>104</v>
      </c>
      <c r="K137" s="149"/>
      <c r="L137" s="149"/>
      <c r="M137" s="149"/>
      <c r="N137" s="147"/>
      <c r="O137" s="149"/>
      <c r="P137" s="185"/>
      <c r="Q137" s="149"/>
      <c r="R137" s="149"/>
      <c r="S137" s="149"/>
      <c r="T137" s="149"/>
      <c r="U137" s="149"/>
      <c r="V137" s="149"/>
      <c r="W137" s="194"/>
      <c r="X137" s="198"/>
    </row>
    <row r="138" spans="1:24" s="93" customFormat="1" ht="18" customHeight="1">
      <c r="A138" s="148"/>
      <c r="B138" s="151"/>
      <c r="C138" s="149"/>
      <c r="D138" s="23" t="s">
        <v>76</v>
      </c>
      <c r="E138" s="23">
        <v>27</v>
      </c>
      <c r="F138" s="24">
        <v>135</v>
      </c>
      <c r="G138" s="149"/>
      <c r="H138" s="23">
        <v>4</v>
      </c>
      <c r="I138" s="23">
        <v>135</v>
      </c>
      <c r="J138" s="23">
        <f t="shared" si="2"/>
        <v>540</v>
      </c>
      <c r="K138" s="149"/>
      <c r="L138" s="149"/>
      <c r="M138" s="149"/>
      <c r="N138" s="148"/>
      <c r="O138" s="149"/>
      <c r="P138" s="185"/>
      <c r="Q138" s="149"/>
      <c r="R138" s="149"/>
      <c r="S138" s="149"/>
      <c r="T138" s="149"/>
      <c r="U138" s="149"/>
      <c r="V138" s="149"/>
      <c r="W138" s="195"/>
      <c r="X138" s="199"/>
    </row>
    <row r="139" spans="1:24" s="93" customFormat="1" ht="18" customHeight="1">
      <c r="A139" s="150">
        <v>35</v>
      </c>
      <c r="B139" s="151" t="s">
        <v>78</v>
      </c>
      <c r="C139" s="149">
        <v>5</v>
      </c>
      <c r="D139" s="149">
        <v>3</v>
      </c>
      <c r="E139" s="149">
        <v>22</v>
      </c>
      <c r="F139" s="172">
        <v>22</v>
      </c>
      <c r="G139" s="149">
        <v>118</v>
      </c>
      <c r="H139" s="23">
        <v>2</v>
      </c>
      <c r="I139" s="23">
        <v>21</v>
      </c>
      <c r="J139" s="23">
        <f>I139*H139</f>
        <v>42</v>
      </c>
      <c r="K139" s="225">
        <v>241</v>
      </c>
      <c r="L139" s="146"/>
      <c r="M139" s="146">
        <v>241</v>
      </c>
      <c r="N139" s="146">
        <v>0</v>
      </c>
      <c r="O139" s="149" t="s">
        <v>20</v>
      </c>
      <c r="P139" s="185" t="s">
        <v>47</v>
      </c>
      <c r="Q139" s="149">
        <v>1200</v>
      </c>
      <c r="R139" s="229">
        <v>4019</v>
      </c>
      <c r="S139" s="146"/>
      <c r="T139" s="225">
        <v>241</v>
      </c>
      <c r="U139" s="146">
        <v>2200</v>
      </c>
      <c r="V139" s="149">
        <v>2007</v>
      </c>
      <c r="W139" s="193">
        <v>16.7</v>
      </c>
      <c r="X139" s="200" t="s">
        <v>80</v>
      </c>
    </row>
    <row r="140" spans="1:24" s="93" customFormat="1" ht="18" customHeight="1">
      <c r="A140" s="150"/>
      <c r="B140" s="151"/>
      <c r="C140" s="149"/>
      <c r="D140" s="149"/>
      <c r="E140" s="149"/>
      <c r="F140" s="172"/>
      <c r="G140" s="149"/>
      <c r="H140" s="23">
        <v>3</v>
      </c>
      <c r="I140" s="23">
        <v>1</v>
      </c>
      <c r="J140" s="23">
        <f>I140*H140</f>
        <v>3</v>
      </c>
      <c r="K140" s="225"/>
      <c r="L140" s="147"/>
      <c r="M140" s="147"/>
      <c r="N140" s="147"/>
      <c r="O140" s="149"/>
      <c r="P140" s="185"/>
      <c r="Q140" s="149"/>
      <c r="R140" s="230"/>
      <c r="S140" s="147"/>
      <c r="T140" s="225"/>
      <c r="U140" s="147"/>
      <c r="V140" s="149"/>
      <c r="W140" s="194"/>
      <c r="X140" s="201"/>
    </row>
    <row r="141" spans="1:24" s="93" customFormat="1" ht="18" customHeight="1">
      <c r="A141" s="150"/>
      <c r="B141" s="151"/>
      <c r="C141" s="149"/>
      <c r="D141" s="149" t="s">
        <v>54</v>
      </c>
      <c r="E141" s="149">
        <v>24</v>
      </c>
      <c r="F141" s="172">
        <v>96</v>
      </c>
      <c r="G141" s="149"/>
      <c r="H141" s="23">
        <v>2</v>
      </c>
      <c r="I141" s="23">
        <v>92</v>
      </c>
      <c r="J141" s="23">
        <f>I141*H141</f>
        <v>184</v>
      </c>
      <c r="K141" s="225"/>
      <c r="L141" s="147"/>
      <c r="M141" s="147"/>
      <c r="N141" s="147"/>
      <c r="O141" s="149"/>
      <c r="P141" s="185"/>
      <c r="Q141" s="149"/>
      <c r="R141" s="230"/>
      <c r="S141" s="147"/>
      <c r="T141" s="225"/>
      <c r="U141" s="147"/>
      <c r="V141" s="149"/>
      <c r="W141" s="194"/>
      <c r="X141" s="201"/>
    </row>
    <row r="142" spans="1:24" s="93" customFormat="1" ht="18" customHeight="1">
      <c r="A142" s="150"/>
      <c r="B142" s="151"/>
      <c r="C142" s="149"/>
      <c r="D142" s="149"/>
      <c r="E142" s="149"/>
      <c r="F142" s="172"/>
      <c r="G142" s="149"/>
      <c r="H142" s="23">
        <v>3</v>
      </c>
      <c r="I142" s="23">
        <v>4</v>
      </c>
      <c r="J142" s="23">
        <f>I142*H142</f>
        <v>12</v>
      </c>
      <c r="K142" s="225"/>
      <c r="L142" s="148"/>
      <c r="M142" s="148"/>
      <c r="N142" s="148"/>
      <c r="O142" s="149"/>
      <c r="P142" s="185"/>
      <c r="Q142" s="149"/>
      <c r="R142" s="231"/>
      <c r="S142" s="148"/>
      <c r="T142" s="225"/>
      <c r="U142" s="148"/>
      <c r="V142" s="149"/>
      <c r="W142" s="195"/>
      <c r="X142" s="202"/>
    </row>
    <row r="143" spans="1:24" s="93" customFormat="1" ht="18" customHeight="1">
      <c r="A143" s="15">
        <v>36</v>
      </c>
      <c r="B143" s="99" t="s">
        <v>82</v>
      </c>
      <c r="C143" s="23">
        <v>7</v>
      </c>
      <c r="D143" s="23">
        <v>7</v>
      </c>
      <c r="E143" s="23"/>
      <c r="F143" s="24">
        <v>58</v>
      </c>
      <c r="G143" s="23">
        <v>58</v>
      </c>
      <c r="H143" s="23">
        <v>1</v>
      </c>
      <c r="I143" s="23">
        <v>58</v>
      </c>
      <c r="J143" s="23">
        <v>58</v>
      </c>
      <c r="K143" s="101">
        <v>58</v>
      </c>
      <c r="L143" s="15"/>
      <c r="M143" s="23">
        <v>31</v>
      </c>
      <c r="N143" s="15">
        <v>0</v>
      </c>
      <c r="O143" s="23" t="s">
        <v>83</v>
      </c>
      <c r="P143" s="9" t="s">
        <v>84</v>
      </c>
      <c r="Q143" s="23">
        <v>1200</v>
      </c>
      <c r="R143" s="70">
        <v>2111.3000000000002</v>
      </c>
      <c r="T143" s="101">
        <v>58</v>
      </c>
      <c r="U143" s="15">
        <v>280.39999999999998</v>
      </c>
      <c r="V143" s="23">
        <v>1996</v>
      </c>
      <c r="W143" s="113">
        <v>36.401724137930998</v>
      </c>
      <c r="X143" s="114"/>
    </row>
    <row r="144" spans="1:24" s="93" customFormat="1" ht="18" customHeight="1">
      <c r="A144" s="146">
        <v>37</v>
      </c>
      <c r="B144" s="151" t="s">
        <v>85</v>
      </c>
      <c r="C144" s="149">
        <v>6</v>
      </c>
      <c r="D144" s="166" t="s">
        <v>86</v>
      </c>
      <c r="E144" s="149"/>
      <c r="F144" s="172">
        <v>65</v>
      </c>
      <c r="G144" s="149">
        <v>65</v>
      </c>
      <c r="H144" s="23">
        <v>1</v>
      </c>
      <c r="I144" s="23">
        <v>22</v>
      </c>
      <c r="J144" s="23">
        <v>22</v>
      </c>
      <c r="K144" s="23">
        <v>22</v>
      </c>
      <c r="L144" s="15"/>
      <c r="M144" s="25">
        <v>11</v>
      </c>
      <c r="N144" s="146">
        <v>0</v>
      </c>
      <c r="O144" s="149" t="s">
        <v>83</v>
      </c>
      <c r="P144" s="9" t="s">
        <v>84</v>
      </c>
      <c r="Q144" s="23">
        <v>1200</v>
      </c>
      <c r="R144" s="149"/>
      <c r="S144" s="149">
        <v>940.14</v>
      </c>
      <c r="T144" s="149"/>
      <c r="U144" s="146"/>
      <c r="V144" s="149">
        <v>1985</v>
      </c>
      <c r="W144" s="193">
        <v>8.9</v>
      </c>
      <c r="X144" s="197"/>
    </row>
    <row r="145" spans="1:24" s="93" customFormat="1" ht="18" customHeight="1">
      <c r="A145" s="148"/>
      <c r="B145" s="151"/>
      <c r="C145" s="149"/>
      <c r="D145" s="166"/>
      <c r="E145" s="149"/>
      <c r="F145" s="172"/>
      <c r="G145" s="149"/>
      <c r="H145" s="23">
        <v>2</v>
      </c>
      <c r="I145" s="23">
        <v>43</v>
      </c>
      <c r="J145" s="23">
        <v>86</v>
      </c>
      <c r="K145" s="23">
        <v>86</v>
      </c>
      <c r="L145" s="15"/>
      <c r="M145" s="25">
        <v>2</v>
      </c>
      <c r="N145" s="148"/>
      <c r="O145" s="149"/>
      <c r="P145" s="9" t="s">
        <v>47</v>
      </c>
      <c r="Q145" s="23">
        <v>600</v>
      </c>
      <c r="R145" s="149"/>
      <c r="S145" s="149"/>
      <c r="T145" s="149"/>
      <c r="U145" s="148"/>
      <c r="V145" s="149"/>
      <c r="W145" s="195"/>
      <c r="X145" s="199"/>
    </row>
    <row r="146" spans="1:24" s="93" customFormat="1" ht="18" customHeight="1">
      <c r="A146" s="146">
        <v>38</v>
      </c>
      <c r="B146" s="151" t="s">
        <v>88</v>
      </c>
      <c r="C146" s="149">
        <v>6</v>
      </c>
      <c r="D146" s="149" t="s">
        <v>86</v>
      </c>
      <c r="E146" s="149"/>
      <c r="F146" s="172">
        <v>78</v>
      </c>
      <c r="G146" s="149">
        <v>78</v>
      </c>
      <c r="H146" s="23">
        <v>1</v>
      </c>
      <c r="I146" s="23">
        <v>38</v>
      </c>
      <c r="J146" s="23">
        <v>38</v>
      </c>
      <c r="K146" s="23">
        <v>38</v>
      </c>
      <c r="L146" s="15"/>
      <c r="M146" s="25">
        <v>13</v>
      </c>
      <c r="N146" s="146">
        <v>0</v>
      </c>
      <c r="O146" s="149" t="s">
        <v>83</v>
      </c>
      <c r="P146" s="9" t="s">
        <v>84</v>
      </c>
      <c r="Q146" s="23">
        <v>1200</v>
      </c>
      <c r="R146" s="149"/>
      <c r="S146" s="149">
        <v>1727.04</v>
      </c>
      <c r="T146" s="149"/>
      <c r="U146" s="146"/>
      <c r="V146" s="149">
        <v>1985</v>
      </c>
      <c r="W146" s="193">
        <v>15.8</v>
      </c>
      <c r="X146" s="197"/>
    </row>
    <row r="147" spans="1:24" s="93" customFormat="1" ht="18" customHeight="1">
      <c r="A147" s="148"/>
      <c r="B147" s="151"/>
      <c r="C147" s="149"/>
      <c r="D147" s="149"/>
      <c r="E147" s="149"/>
      <c r="F147" s="172"/>
      <c r="G147" s="149"/>
      <c r="H147" s="23">
        <v>2</v>
      </c>
      <c r="I147" s="23">
        <v>40</v>
      </c>
      <c r="J147" s="23">
        <v>80</v>
      </c>
      <c r="K147" s="23">
        <v>80</v>
      </c>
      <c r="L147" s="15"/>
      <c r="M147" s="25">
        <v>12</v>
      </c>
      <c r="N147" s="148"/>
      <c r="O147" s="149"/>
      <c r="P147" s="9" t="s">
        <v>47</v>
      </c>
      <c r="Q147" s="23">
        <v>600</v>
      </c>
      <c r="R147" s="149"/>
      <c r="S147" s="149"/>
      <c r="T147" s="149"/>
      <c r="U147" s="148"/>
      <c r="V147" s="149"/>
      <c r="W147" s="195"/>
      <c r="X147" s="199"/>
    </row>
    <row r="148" spans="1:24" s="93" customFormat="1" ht="18" customHeight="1">
      <c r="A148" s="146">
        <v>39</v>
      </c>
      <c r="B148" s="151" t="s">
        <v>89</v>
      </c>
      <c r="C148" s="149">
        <v>6</v>
      </c>
      <c r="D148" s="149" t="s">
        <v>86</v>
      </c>
      <c r="E148" s="149"/>
      <c r="F148" s="172">
        <v>72</v>
      </c>
      <c r="G148" s="149">
        <v>72</v>
      </c>
      <c r="H148" s="23">
        <v>1</v>
      </c>
      <c r="I148" s="23">
        <v>31</v>
      </c>
      <c r="J148" s="23">
        <v>31</v>
      </c>
      <c r="K148" s="23">
        <v>31</v>
      </c>
      <c r="L148" s="15"/>
      <c r="M148" s="25">
        <v>6</v>
      </c>
      <c r="N148" s="146">
        <v>0</v>
      </c>
      <c r="O148" s="149" t="s">
        <v>83</v>
      </c>
      <c r="P148" s="9" t="s">
        <v>84</v>
      </c>
      <c r="Q148" s="23">
        <v>1200</v>
      </c>
      <c r="R148" s="149"/>
      <c r="S148" s="149">
        <v>940.14</v>
      </c>
      <c r="T148" s="149"/>
      <c r="U148" s="146"/>
      <c r="V148" s="149">
        <v>1982</v>
      </c>
      <c r="W148" s="193">
        <v>8.4</v>
      </c>
      <c r="X148" s="197"/>
    </row>
    <row r="149" spans="1:24" s="93" customFormat="1" ht="18" customHeight="1">
      <c r="A149" s="148"/>
      <c r="B149" s="151"/>
      <c r="C149" s="149"/>
      <c r="D149" s="149"/>
      <c r="E149" s="149"/>
      <c r="F149" s="172"/>
      <c r="G149" s="149"/>
      <c r="H149" s="23">
        <v>2</v>
      </c>
      <c r="I149" s="23">
        <v>41</v>
      </c>
      <c r="J149" s="23">
        <v>82</v>
      </c>
      <c r="K149" s="23">
        <v>82</v>
      </c>
      <c r="L149" s="15"/>
      <c r="M149" s="25">
        <v>7</v>
      </c>
      <c r="N149" s="148"/>
      <c r="O149" s="149"/>
      <c r="P149" s="9" t="s">
        <v>47</v>
      </c>
      <c r="Q149" s="23">
        <v>600</v>
      </c>
      <c r="R149" s="149"/>
      <c r="S149" s="149"/>
      <c r="T149" s="149"/>
      <c r="U149" s="148"/>
      <c r="V149" s="149"/>
      <c r="W149" s="195"/>
      <c r="X149" s="199"/>
    </row>
    <row r="150" spans="1:24" s="93" customFormat="1" ht="18" customHeight="1">
      <c r="A150" s="146">
        <v>40</v>
      </c>
      <c r="B150" s="151" t="s">
        <v>90</v>
      </c>
      <c r="C150" s="149">
        <v>6</v>
      </c>
      <c r="D150" s="149" t="s">
        <v>86</v>
      </c>
      <c r="E150" s="149"/>
      <c r="F150" s="172">
        <v>75</v>
      </c>
      <c r="G150" s="149">
        <v>75</v>
      </c>
      <c r="H150" s="23">
        <v>1</v>
      </c>
      <c r="I150" s="23">
        <v>29</v>
      </c>
      <c r="J150" s="23">
        <v>29</v>
      </c>
      <c r="K150" s="23">
        <v>29</v>
      </c>
      <c r="L150" s="15"/>
      <c r="M150" s="25">
        <v>7</v>
      </c>
      <c r="N150" s="146">
        <v>0</v>
      </c>
      <c r="O150" s="149" t="s">
        <v>83</v>
      </c>
      <c r="P150" s="9" t="s">
        <v>84</v>
      </c>
      <c r="Q150" s="23">
        <v>1200</v>
      </c>
      <c r="R150" s="149"/>
      <c r="S150" s="149">
        <v>1727.04</v>
      </c>
      <c r="T150" s="149"/>
      <c r="U150" s="146"/>
      <c r="V150" s="149">
        <v>1985</v>
      </c>
      <c r="W150" s="193">
        <v>14.6</v>
      </c>
      <c r="X150" s="197"/>
    </row>
    <row r="151" spans="1:24" s="93" customFormat="1" ht="18" customHeight="1">
      <c r="A151" s="148"/>
      <c r="B151" s="151"/>
      <c r="C151" s="149"/>
      <c r="D151" s="149"/>
      <c r="E151" s="149"/>
      <c r="F151" s="172"/>
      <c r="G151" s="149"/>
      <c r="H151" s="23">
        <v>2</v>
      </c>
      <c r="I151" s="23">
        <v>46</v>
      </c>
      <c r="J151" s="23">
        <v>92</v>
      </c>
      <c r="K151" s="23">
        <v>92</v>
      </c>
      <c r="L151" s="15"/>
      <c r="M151" s="25">
        <v>18</v>
      </c>
      <c r="N151" s="148"/>
      <c r="O151" s="149"/>
      <c r="P151" s="9" t="s">
        <v>47</v>
      </c>
      <c r="Q151" s="23">
        <v>600</v>
      </c>
      <c r="R151" s="149"/>
      <c r="S151" s="149"/>
      <c r="T151" s="149"/>
      <c r="U151" s="148"/>
      <c r="V151" s="149"/>
      <c r="W151" s="195"/>
      <c r="X151" s="199"/>
    </row>
    <row r="152" spans="1:24" s="93" customFormat="1" ht="18" customHeight="1">
      <c r="A152" s="146">
        <v>41</v>
      </c>
      <c r="B152" s="151" t="s">
        <v>91</v>
      </c>
      <c r="C152" s="149">
        <v>6</v>
      </c>
      <c r="D152" s="149" t="s">
        <v>86</v>
      </c>
      <c r="E152" s="149"/>
      <c r="F152" s="172">
        <v>66</v>
      </c>
      <c r="G152" s="149">
        <v>66</v>
      </c>
      <c r="H152" s="23">
        <v>1</v>
      </c>
      <c r="I152" s="23">
        <v>28</v>
      </c>
      <c r="J152" s="23">
        <v>28</v>
      </c>
      <c r="K152" s="23">
        <f t="shared" ref="K152:K160" si="3">J152</f>
        <v>28</v>
      </c>
      <c r="L152" s="15"/>
      <c r="M152" s="25">
        <v>14</v>
      </c>
      <c r="N152" s="146">
        <v>0</v>
      </c>
      <c r="O152" s="149" t="s">
        <v>83</v>
      </c>
      <c r="P152" s="9" t="s">
        <v>84</v>
      </c>
      <c r="Q152" s="23">
        <v>1200</v>
      </c>
      <c r="R152" s="149"/>
      <c r="S152" s="149">
        <v>2121.2399999999998</v>
      </c>
      <c r="T152" s="149"/>
      <c r="U152" s="146"/>
      <c r="V152" s="149">
        <v>1986</v>
      </c>
      <c r="W152" s="193">
        <v>18.3</v>
      </c>
      <c r="X152" s="197"/>
    </row>
    <row r="153" spans="1:24" s="93" customFormat="1" ht="18" customHeight="1">
      <c r="A153" s="148"/>
      <c r="B153" s="151"/>
      <c r="C153" s="149"/>
      <c r="D153" s="149"/>
      <c r="E153" s="149"/>
      <c r="F153" s="172"/>
      <c r="G153" s="149"/>
      <c r="H153" s="23">
        <v>2</v>
      </c>
      <c r="I153" s="23">
        <v>38</v>
      </c>
      <c r="J153" s="23">
        <f>H153*I153</f>
        <v>76</v>
      </c>
      <c r="K153" s="23">
        <f t="shared" si="3"/>
        <v>76</v>
      </c>
      <c r="L153" s="15"/>
      <c r="M153" s="25">
        <v>3</v>
      </c>
      <c r="N153" s="148"/>
      <c r="O153" s="149"/>
      <c r="P153" s="9" t="s">
        <v>47</v>
      </c>
      <c r="Q153" s="23">
        <v>600</v>
      </c>
      <c r="R153" s="149"/>
      <c r="S153" s="149"/>
      <c r="T153" s="149"/>
      <c r="U153" s="148"/>
      <c r="V153" s="149"/>
      <c r="W153" s="195"/>
      <c r="X153" s="199"/>
    </row>
    <row r="154" spans="1:24" s="93" customFormat="1" ht="18" customHeight="1">
      <c r="A154" s="146">
        <v>42</v>
      </c>
      <c r="B154" s="151" t="s">
        <v>92</v>
      </c>
      <c r="C154" s="149">
        <v>6</v>
      </c>
      <c r="D154" s="149" t="s">
        <v>86</v>
      </c>
      <c r="E154" s="149"/>
      <c r="F154" s="172">
        <v>76</v>
      </c>
      <c r="G154" s="149">
        <v>76</v>
      </c>
      <c r="H154" s="23">
        <v>1</v>
      </c>
      <c r="I154" s="23">
        <v>40</v>
      </c>
      <c r="J154" s="23">
        <f>H154*I154</f>
        <v>40</v>
      </c>
      <c r="K154" s="23">
        <f t="shared" si="3"/>
        <v>40</v>
      </c>
      <c r="L154" s="15"/>
      <c r="M154" s="25">
        <v>15</v>
      </c>
      <c r="N154" s="146">
        <v>0</v>
      </c>
      <c r="O154" s="149" t="s">
        <v>83</v>
      </c>
      <c r="P154" s="9" t="s">
        <v>84</v>
      </c>
      <c r="Q154" s="23">
        <v>1200</v>
      </c>
      <c r="R154" s="149"/>
      <c r="S154" s="149">
        <v>1727.04</v>
      </c>
      <c r="T154" s="149"/>
      <c r="U154" s="146"/>
      <c r="V154" s="149">
        <v>1985</v>
      </c>
      <c r="W154" s="193">
        <v>15.4</v>
      </c>
      <c r="X154" s="197"/>
    </row>
    <row r="155" spans="1:24" s="93" customFormat="1" ht="18" customHeight="1">
      <c r="A155" s="148"/>
      <c r="B155" s="151"/>
      <c r="C155" s="149"/>
      <c r="D155" s="149"/>
      <c r="E155" s="149"/>
      <c r="F155" s="172"/>
      <c r="G155" s="149"/>
      <c r="H155" s="23">
        <v>2</v>
      </c>
      <c r="I155" s="23">
        <v>36</v>
      </c>
      <c r="J155" s="23">
        <f>H155*I155</f>
        <v>72</v>
      </c>
      <c r="K155" s="23">
        <f t="shared" si="3"/>
        <v>72</v>
      </c>
      <c r="L155" s="15"/>
      <c r="M155" s="25">
        <v>15</v>
      </c>
      <c r="N155" s="148"/>
      <c r="O155" s="149"/>
      <c r="P155" s="9" t="s">
        <v>47</v>
      </c>
      <c r="Q155" s="23">
        <v>600</v>
      </c>
      <c r="R155" s="149"/>
      <c r="S155" s="149"/>
      <c r="T155" s="149"/>
      <c r="U155" s="148"/>
      <c r="V155" s="149"/>
      <c r="W155" s="195"/>
      <c r="X155" s="199"/>
    </row>
    <row r="156" spans="1:24" s="93" customFormat="1" ht="18" customHeight="1">
      <c r="A156" s="146">
        <v>43</v>
      </c>
      <c r="B156" s="151" t="s">
        <v>93</v>
      </c>
      <c r="C156" s="149">
        <v>6</v>
      </c>
      <c r="D156" s="149" t="s">
        <v>86</v>
      </c>
      <c r="E156" s="149"/>
      <c r="F156" s="172">
        <v>40</v>
      </c>
      <c r="G156" s="149">
        <v>40</v>
      </c>
      <c r="H156" s="23">
        <v>1</v>
      </c>
      <c r="I156" s="23">
        <v>16</v>
      </c>
      <c r="J156" s="23">
        <f>H156*I156</f>
        <v>16</v>
      </c>
      <c r="K156" s="23">
        <f t="shared" si="3"/>
        <v>16</v>
      </c>
      <c r="L156" s="15"/>
      <c r="M156" s="25">
        <v>5</v>
      </c>
      <c r="N156" s="146">
        <v>0</v>
      </c>
      <c r="O156" s="149" t="s">
        <v>83</v>
      </c>
      <c r="P156" s="9" t="s">
        <v>84</v>
      </c>
      <c r="Q156" s="23">
        <v>1200</v>
      </c>
      <c r="R156" s="149"/>
      <c r="S156" s="149">
        <v>660</v>
      </c>
      <c r="T156" s="149"/>
      <c r="U156" s="146"/>
      <c r="V156" s="149">
        <v>1986</v>
      </c>
      <c r="W156" s="193">
        <v>10.3</v>
      </c>
      <c r="X156" s="197"/>
    </row>
    <row r="157" spans="1:24" s="93" customFormat="1" ht="18" customHeight="1">
      <c r="A157" s="148"/>
      <c r="B157" s="151"/>
      <c r="C157" s="149"/>
      <c r="D157" s="149"/>
      <c r="E157" s="149"/>
      <c r="F157" s="172"/>
      <c r="G157" s="149"/>
      <c r="H157" s="23">
        <v>2</v>
      </c>
      <c r="I157" s="23">
        <v>24</v>
      </c>
      <c r="J157" s="23">
        <f>H157*I157</f>
        <v>48</v>
      </c>
      <c r="K157" s="23">
        <f t="shared" si="3"/>
        <v>48</v>
      </c>
      <c r="L157" s="15"/>
      <c r="M157" s="25">
        <v>3</v>
      </c>
      <c r="N157" s="148"/>
      <c r="O157" s="149"/>
      <c r="P157" s="9" t="s">
        <v>47</v>
      </c>
      <c r="Q157" s="23">
        <v>600</v>
      </c>
      <c r="R157" s="149"/>
      <c r="S157" s="149"/>
      <c r="T157" s="149"/>
      <c r="U157" s="148"/>
      <c r="V157" s="149"/>
      <c r="W157" s="195"/>
      <c r="X157" s="199"/>
    </row>
    <row r="158" spans="1:24" s="93" customFormat="1" ht="18" customHeight="1">
      <c r="A158" s="146">
        <v>44</v>
      </c>
      <c r="B158" s="151" t="s">
        <v>94</v>
      </c>
      <c r="C158" s="149">
        <v>6</v>
      </c>
      <c r="D158" s="149" t="s">
        <v>86</v>
      </c>
      <c r="E158" s="149"/>
      <c r="F158" s="172">
        <v>61</v>
      </c>
      <c r="G158" s="149">
        <v>61</v>
      </c>
      <c r="H158" s="23">
        <v>1</v>
      </c>
      <c r="I158" s="23">
        <v>21</v>
      </c>
      <c r="J158" s="23">
        <v>21</v>
      </c>
      <c r="K158" s="23">
        <v>21</v>
      </c>
      <c r="L158" s="15"/>
      <c r="M158" s="25">
        <v>9</v>
      </c>
      <c r="N158" s="146">
        <v>0</v>
      </c>
      <c r="O158" s="149" t="s">
        <v>83</v>
      </c>
      <c r="P158" s="9" t="s">
        <v>84</v>
      </c>
      <c r="Q158" s="23">
        <v>1200</v>
      </c>
      <c r="R158" s="149"/>
      <c r="S158" s="149">
        <v>1758.48</v>
      </c>
      <c r="T158" s="149"/>
      <c r="U158" s="146"/>
      <c r="V158" s="149">
        <v>1986</v>
      </c>
      <c r="W158" s="193">
        <v>17.399999999999999</v>
      </c>
      <c r="X158" s="197"/>
    </row>
    <row r="159" spans="1:24" s="93" customFormat="1" ht="18" customHeight="1">
      <c r="A159" s="148"/>
      <c r="B159" s="151"/>
      <c r="C159" s="149"/>
      <c r="D159" s="149"/>
      <c r="E159" s="149"/>
      <c r="F159" s="172"/>
      <c r="G159" s="149"/>
      <c r="H159" s="23">
        <v>2</v>
      </c>
      <c r="I159" s="23">
        <v>40</v>
      </c>
      <c r="J159" s="23">
        <v>80</v>
      </c>
      <c r="K159" s="23">
        <v>80</v>
      </c>
      <c r="L159" s="15"/>
      <c r="M159" s="25">
        <v>3</v>
      </c>
      <c r="N159" s="148"/>
      <c r="O159" s="149"/>
      <c r="P159" s="9" t="s">
        <v>47</v>
      </c>
      <c r="Q159" s="23">
        <v>600</v>
      </c>
      <c r="R159" s="149"/>
      <c r="S159" s="149"/>
      <c r="T159" s="149"/>
      <c r="U159" s="148"/>
      <c r="V159" s="149"/>
      <c r="W159" s="195"/>
      <c r="X159" s="199"/>
    </row>
    <row r="160" spans="1:24" s="93" customFormat="1" ht="21" customHeight="1">
      <c r="A160" s="146">
        <v>45</v>
      </c>
      <c r="B160" s="151" t="s">
        <v>95</v>
      </c>
      <c r="C160" s="23">
        <v>6</v>
      </c>
      <c r="D160" s="149" t="s">
        <v>86</v>
      </c>
      <c r="E160" s="23"/>
      <c r="F160" s="172">
        <v>29</v>
      </c>
      <c r="G160" s="149">
        <v>29</v>
      </c>
      <c r="H160" s="23">
        <v>1</v>
      </c>
      <c r="I160" s="23">
        <v>13</v>
      </c>
      <c r="J160" s="23">
        <v>13</v>
      </c>
      <c r="K160" s="23">
        <f t="shared" si="3"/>
        <v>13</v>
      </c>
      <c r="L160" s="15"/>
      <c r="M160" s="25">
        <v>6</v>
      </c>
      <c r="N160" s="15">
        <v>0</v>
      </c>
      <c r="O160" s="23" t="s">
        <v>83</v>
      </c>
      <c r="P160" s="9" t="s">
        <v>84</v>
      </c>
      <c r="Q160" s="23">
        <v>1200</v>
      </c>
      <c r="R160" s="146"/>
      <c r="S160" s="146">
        <v>560.88</v>
      </c>
      <c r="T160" s="146"/>
      <c r="U160" s="146"/>
      <c r="V160" s="146">
        <v>1987</v>
      </c>
      <c r="W160" s="193">
        <v>15.6</v>
      </c>
      <c r="X160" s="197"/>
    </row>
    <row r="161" spans="1:24" s="93" customFormat="1" ht="21" customHeight="1">
      <c r="A161" s="147"/>
      <c r="B161" s="151"/>
      <c r="C161" s="23">
        <v>6</v>
      </c>
      <c r="D161" s="149"/>
      <c r="E161" s="23"/>
      <c r="F161" s="172"/>
      <c r="G161" s="149"/>
      <c r="H161" s="23">
        <v>1</v>
      </c>
      <c r="I161" s="23">
        <v>8</v>
      </c>
      <c r="J161" s="23">
        <v>8</v>
      </c>
      <c r="K161" s="23">
        <v>8</v>
      </c>
      <c r="L161" s="15"/>
      <c r="M161" s="25">
        <v>0</v>
      </c>
      <c r="N161" s="15">
        <v>0</v>
      </c>
      <c r="O161" s="23" t="s">
        <v>83</v>
      </c>
      <c r="P161" s="9" t="s">
        <v>47</v>
      </c>
      <c r="Q161" s="23">
        <v>1200</v>
      </c>
      <c r="R161" s="147"/>
      <c r="S161" s="147"/>
      <c r="T161" s="147"/>
      <c r="U161" s="147"/>
      <c r="V161" s="147"/>
      <c r="W161" s="194"/>
      <c r="X161" s="198"/>
    </row>
    <row r="162" spans="1:24" s="93" customFormat="1" ht="21" customHeight="1">
      <c r="A162" s="148"/>
      <c r="B162" s="151"/>
      <c r="C162" s="23">
        <v>6</v>
      </c>
      <c r="D162" s="149"/>
      <c r="E162" s="23"/>
      <c r="F162" s="172"/>
      <c r="G162" s="149"/>
      <c r="H162" s="23">
        <v>2</v>
      </c>
      <c r="I162" s="23">
        <v>8</v>
      </c>
      <c r="J162" s="23">
        <v>16</v>
      </c>
      <c r="K162" s="23">
        <v>16</v>
      </c>
      <c r="L162" s="15"/>
      <c r="M162" s="25">
        <v>1</v>
      </c>
      <c r="N162" s="15">
        <v>0</v>
      </c>
      <c r="O162" s="23" t="s">
        <v>83</v>
      </c>
      <c r="P162" s="9" t="s">
        <v>47</v>
      </c>
      <c r="Q162" s="23">
        <v>1200</v>
      </c>
      <c r="R162" s="148"/>
      <c r="S162" s="148"/>
      <c r="T162" s="148"/>
      <c r="U162" s="148"/>
      <c r="V162" s="148"/>
      <c r="W162" s="195"/>
      <c r="X162" s="199"/>
    </row>
    <row r="163" spans="1:24" s="93" customFormat="1" ht="18" customHeight="1">
      <c r="A163" s="146">
        <v>46</v>
      </c>
      <c r="B163" s="151" t="s">
        <v>96</v>
      </c>
      <c r="C163" s="149">
        <v>6</v>
      </c>
      <c r="D163" s="149" t="s">
        <v>86</v>
      </c>
      <c r="E163" s="149"/>
      <c r="F163" s="172">
        <v>21</v>
      </c>
      <c r="G163" s="149">
        <v>21</v>
      </c>
      <c r="H163" s="23">
        <v>1</v>
      </c>
      <c r="I163" s="23">
        <v>11</v>
      </c>
      <c r="J163" s="23">
        <v>11</v>
      </c>
      <c r="K163" s="23">
        <v>11</v>
      </c>
      <c r="L163" s="15"/>
      <c r="M163" s="25">
        <v>4</v>
      </c>
      <c r="N163" s="146">
        <v>0</v>
      </c>
      <c r="O163" s="149" t="s">
        <v>83</v>
      </c>
      <c r="P163" s="9" t="s">
        <v>84</v>
      </c>
      <c r="Q163" s="23">
        <v>1200</v>
      </c>
      <c r="R163" s="149"/>
      <c r="S163" s="149">
        <v>673.92</v>
      </c>
      <c r="T163" s="149"/>
      <c r="U163" s="146"/>
      <c r="V163" s="149">
        <v>1986</v>
      </c>
      <c r="W163" s="193">
        <v>24.1</v>
      </c>
      <c r="X163" s="197"/>
    </row>
    <row r="164" spans="1:24" s="93" customFormat="1" ht="18" customHeight="1">
      <c r="A164" s="148"/>
      <c r="B164" s="151"/>
      <c r="C164" s="149"/>
      <c r="D164" s="149"/>
      <c r="E164" s="149"/>
      <c r="F164" s="172"/>
      <c r="G164" s="149"/>
      <c r="H164" s="23">
        <v>2</v>
      </c>
      <c r="I164" s="23">
        <v>10</v>
      </c>
      <c r="J164" s="23">
        <v>20</v>
      </c>
      <c r="K164" s="23">
        <v>20</v>
      </c>
      <c r="L164" s="15"/>
      <c r="M164" s="25">
        <v>1</v>
      </c>
      <c r="N164" s="148"/>
      <c r="O164" s="149"/>
      <c r="P164" s="9" t="s">
        <v>47</v>
      </c>
      <c r="Q164" s="23">
        <v>600</v>
      </c>
      <c r="R164" s="149"/>
      <c r="S164" s="149"/>
      <c r="T164" s="149"/>
      <c r="U164" s="148"/>
      <c r="V164" s="149"/>
      <c r="W164" s="195"/>
      <c r="X164" s="199"/>
    </row>
    <row r="165" spans="1:24" ht="24.75" customHeight="1">
      <c r="A165" s="142" t="s">
        <v>97</v>
      </c>
      <c r="B165" s="143"/>
      <c r="C165" s="37"/>
      <c r="D165" s="37"/>
      <c r="E165" s="37"/>
      <c r="F165" s="37">
        <f t="shared" ref="F165:N165" si="4">SUM(F4:F164)</f>
        <v>5150</v>
      </c>
      <c r="G165" s="37">
        <f t="shared" si="4"/>
        <v>5150</v>
      </c>
      <c r="H165" s="37"/>
      <c r="I165" s="37">
        <f t="shared" si="4"/>
        <v>5150</v>
      </c>
      <c r="J165" s="37">
        <f t="shared" si="4"/>
        <v>21283</v>
      </c>
      <c r="K165" s="37">
        <f t="shared" si="4"/>
        <v>21283</v>
      </c>
      <c r="L165" s="37"/>
      <c r="M165" s="37">
        <f t="shared" si="4"/>
        <v>2583</v>
      </c>
      <c r="N165" s="37">
        <f t="shared" si="4"/>
        <v>24</v>
      </c>
      <c r="O165" s="37"/>
      <c r="P165" s="37"/>
      <c r="Q165" s="37"/>
      <c r="R165" s="115">
        <f>SUM(R4:R164)</f>
        <v>34434.300000000003</v>
      </c>
      <c r="S165" s="37">
        <f>SUM(S4:S164)</f>
        <v>146895.24</v>
      </c>
      <c r="T165" s="37"/>
      <c r="U165" s="33"/>
      <c r="V165" s="37"/>
      <c r="W165" s="110"/>
      <c r="X165" s="111"/>
    </row>
    <row r="166" spans="1:24" s="93" customFormat="1" ht="10.5" customHeight="1">
      <c r="A166" s="146">
        <v>1</v>
      </c>
      <c r="B166" s="152" t="s">
        <v>98</v>
      </c>
      <c r="C166" s="160">
        <v>6</v>
      </c>
      <c r="D166" s="163" t="s">
        <v>22</v>
      </c>
      <c r="E166" s="167">
        <v>12</v>
      </c>
      <c r="F166" s="171">
        <v>60</v>
      </c>
      <c r="G166" s="167">
        <v>60</v>
      </c>
      <c r="H166" s="167">
        <v>4</v>
      </c>
      <c r="I166" s="167">
        <v>60</v>
      </c>
      <c r="J166" s="167">
        <f>H166*I166</f>
        <v>240</v>
      </c>
      <c r="K166" s="169">
        <v>240</v>
      </c>
      <c r="L166" s="169"/>
      <c r="M166" s="169">
        <f>K166-L166</f>
        <v>240</v>
      </c>
      <c r="N166" s="169">
        <v>0</v>
      </c>
      <c r="O166" s="169" t="s">
        <v>20</v>
      </c>
      <c r="P166" s="181" t="s">
        <v>42</v>
      </c>
      <c r="Q166" s="167">
        <v>1200</v>
      </c>
      <c r="R166" s="167"/>
      <c r="S166" s="167">
        <v>3358</v>
      </c>
      <c r="T166" s="167"/>
      <c r="U166" s="169">
        <v>376</v>
      </c>
      <c r="V166" s="167">
        <v>2006</v>
      </c>
      <c r="W166" s="196">
        <v>13.991666666666699</v>
      </c>
      <c r="X166" s="206"/>
    </row>
    <row r="167" spans="1:24" s="48" customFormat="1" ht="13.5" customHeight="1">
      <c r="A167" s="148"/>
      <c r="B167" s="152"/>
      <c r="C167" s="160"/>
      <c r="D167" s="163"/>
      <c r="E167" s="167"/>
      <c r="F167" s="171"/>
      <c r="G167" s="167"/>
      <c r="H167" s="167"/>
      <c r="I167" s="167"/>
      <c r="J167" s="167"/>
      <c r="K167" s="180"/>
      <c r="L167" s="180"/>
      <c r="M167" s="180"/>
      <c r="N167" s="180"/>
      <c r="O167" s="170"/>
      <c r="P167" s="181"/>
      <c r="Q167" s="167"/>
      <c r="R167" s="167"/>
      <c r="S167" s="167"/>
      <c r="T167" s="167"/>
      <c r="U167" s="180"/>
      <c r="V167" s="167"/>
      <c r="W167" s="196"/>
      <c r="X167" s="206"/>
    </row>
    <row r="168" spans="1:24" ht="10.7" customHeight="1">
      <c r="A168" s="146">
        <v>2</v>
      </c>
      <c r="B168" s="152" t="s">
        <v>99</v>
      </c>
      <c r="C168" s="160">
        <v>6</v>
      </c>
      <c r="D168" s="163">
        <v>1</v>
      </c>
      <c r="E168" s="167">
        <v>17</v>
      </c>
      <c r="F168" s="171">
        <v>17</v>
      </c>
      <c r="G168" s="167">
        <v>120</v>
      </c>
      <c r="H168" s="160">
        <v>8</v>
      </c>
      <c r="I168" s="160">
        <v>17</v>
      </c>
      <c r="J168" s="167">
        <f>H168*I168</f>
        <v>136</v>
      </c>
      <c r="K168" s="169">
        <v>960</v>
      </c>
      <c r="L168" s="169"/>
      <c r="M168" s="169">
        <v>20</v>
      </c>
      <c r="N168" s="169">
        <v>0</v>
      </c>
      <c r="O168" s="169" t="s">
        <v>20</v>
      </c>
      <c r="P168" s="181" t="s">
        <v>21</v>
      </c>
      <c r="Q168" s="167">
        <v>800</v>
      </c>
      <c r="R168" s="167"/>
      <c r="S168" s="167">
        <v>10890</v>
      </c>
      <c r="T168" s="167"/>
      <c r="U168" s="169">
        <v>1070</v>
      </c>
      <c r="V168" s="167">
        <v>2002</v>
      </c>
      <c r="W168" s="196">
        <v>6.5</v>
      </c>
      <c r="X168" s="206"/>
    </row>
    <row r="169" spans="1:24">
      <c r="A169" s="147"/>
      <c r="B169" s="152"/>
      <c r="C169" s="160"/>
      <c r="D169" s="163"/>
      <c r="E169" s="167"/>
      <c r="F169" s="171"/>
      <c r="G169" s="167"/>
      <c r="H169" s="160"/>
      <c r="I169" s="160"/>
      <c r="J169" s="167"/>
      <c r="K169" s="180"/>
      <c r="L169" s="180"/>
      <c r="M169" s="180"/>
      <c r="N169" s="180"/>
      <c r="O169" s="180"/>
      <c r="P169" s="181"/>
      <c r="Q169" s="167"/>
      <c r="R169" s="167"/>
      <c r="S169" s="167"/>
      <c r="T169" s="167"/>
      <c r="U169" s="180"/>
      <c r="V169" s="167"/>
      <c r="W169" s="196"/>
      <c r="X169" s="206"/>
    </row>
    <row r="170" spans="1:24" ht="9" customHeight="1">
      <c r="A170" s="147"/>
      <c r="B170" s="152"/>
      <c r="C170" s="160"/>
      <c r="D170" s="163">
        <v>2</v>
      </c>
      <c r="E170" s="167">
        <v>19</v>
      </c>
      <c r="F170" s="171">
        <v>19</v>
      </c>
      <c r="G170" s="167"/>
      <c r="H170" s="160">
        <v>8</v>
      </c>
      <c r="I170" s="160">
        <v>19</v>
      </c>
      <c r="J170" s="160">
        <f>H170*I170</f>
        <v>152</v>
      </c>
      <c r="K170" s="180"/>
      <c r="L170" s="180"/>
      <c r="M170" s="180"/>
      <c r="N170" s="180"/>
      <c r="O170" s="180"/>
      <c r="P170" s="181"/>
      <c r="Q170" s="167"/>
      <c r="R170" s="167"/>
      <c r="S170" s="167"/>
      <c r="T170" s="167"/>
      <c r="U170" s="180"/>
      <c r="V170" s="167"/>
      <c r="W170" s="196"/>
      <c r="X170" s="206"/>
    </row>
    <row r="171" spans="1:24">
      <c r="A171" s="147"/>
      <c r="B171" s="152"/>
      <c r="C171" s="160"/>
      <c r="D171" s="163"/>
      <c r="E171" s="167"/>
      <c r="F171" s="171"/>
      <c r="G171" s="167"/>
      <c r="H171" s="160"/>
      <c r="I171" s="160"/>
      <c r="J171" s="160"/>
      <c r="K171" s="180"/>
      <c r="L171" s="180"/>
      <c r="M171" s="180"/>
      <c r="N171" s="180"/>
      <c r="O171" s="180"/>
      <c r="P171" s="181"/>
      <c r="Q171" s="167"/>
      <c r="R171" s="167"/>
      <c r="S171" s="167"/>
      <c r="T171" s="167"/>
      <c r="U171" s="180"/>
      <c r="V171" s="167"/>
      <c r="W171" s="196"/>
      <c r="X171" s="206"/>
    </row>
    <row r="172" spans="1:24">
      <c r="A172" s="147"/>
      <c r="B172" s="152"/>
      <c r="C172" s="160"/>
      <c r="D172" s="163" t="s">
        <v>100</v>
      </c>
      <c r="E172" s="167">
        <v>21</v>
      </c>
      <c r="F172" s="171">
        <v>84</v>
      </c>
      <c r="G172" s="167"/>
      <c r="H172" s="160">
        <v>8</v>
      </c>
      <c r="I172" s="160">
        <f>21*4</f>
        <v>84</v>
      </c>
      <c r="J172" s="160">
        <f t="shared" ref="J172:J178" si="5">H172*I172</f>
        <v>672</v>
      </c>
      <c r="K172" s="180"/>
      <c r="L172" s="180"/>
      <c r="M172" s="180"/>
      <c r="N172" s="180"/>
      <c r="O172" s="180"/>
      <c r="P172" s="181"/>
      <c r="Q172" s="167"/>
      <c r="R172" s="167"/>
      <c r="S172" s="167"/>
      <c r="T172" s="167"/>
      <c r="U172" s="180"/>
      <c r="V172" s="167"/>
      <c r="W172" s="196"/>
      <c r="X172" s="206"/>
    </row>
    <row r="173" spans="1:24" ht="7.7" customHeight="1">
      <c r="A173" s="148"/>
      <c r="B173" s="152"/>
      <c r="C173" s="160"/>
      <c r="D173" s="163"/>
      <c r="E173" s="167"/>
      <c r="F173" s="171"/>
      <c r="G173" s="167"/>
      <c r="H173" s="160"/>
      <c r="I173" s="160"/>
      <c r="J173" s="160"/>
      <c r="K173" s="170"/>
      <c r="L173" s="41"/>
      <c r="M173" s="41"/>
      <c r="N173" s="170"/>
      <c r="O173" s="170"/>
      <c r="P173" s="181"/>
      <c r="Q173" s="167"/>
      <c r="R173" s="167"/>
      <c r="S173" s="167"/>
      <c r="T173" s="167"/>
      <c r="U173" s="180"/>
      <c r="V173" s="167"/>
      <c r="W173" s="196"/>
      <c r="X173" s="206"/>
    </row>
    <row r="174" spans="1:24">
      <c r="A174" s="15">
        <v>3</v>
      </c>
      <c r="B174" s="16" t="s">
        <v>101</v>
      </c>
      <c r="C174" s="17">
        <v>6</v>
      </c>
      <c r="D174" s="22" t="s">
        <v>69</v>
      </c>
      <c r="E174" s="19">
        <v>15</v>
      </c>
      <c r="F174" s="20">
        <v>90</v>
      </c>
      <c r="G174" s="19">
        <v>90</v>
      </c>
      <c r="H174" s="17">
        <v>8</v>
      </c>
      <c r="I174" s="17">
        <v>90</v>
      </c>
      <c r="J174" s="17">
        <v>720</v>
      </c>
      <c r="K174" s="40">
        <v>720</v>
      </c>
      <c r="L174" s="40"/>
      <c r="M174" s="40">
        <v>39</v>
      </c>
      <c r="N174" s="40">
        <v>0</v>
      </c>
      <c r="O174" s="19" t="s">
        <v>20</v>
      </c>
      <c r="P174" s="7" t="s">
        <v>21</v>
      </c>
      <c r="Q174" s="19">
        <v>800</v>
      </c>
      <c r="R174" s="167"/>
      <c r="S174" s="167"/>
      <c r="T174" s="167"/>
      <c r="U174" s="170"/>
      <c r="V174" s="167"/>
      <c r="W174" s="196"/>
      <c r="X174" s="206"/>
    </row>
    <row r="175" spans="1:24">
      <c r="A175" s="15">
        <v>4</v>
      </c>
      <c r="B175" s="16" t="s">
        <v>102</v>
      </c>
      <c r="C175" s="23">
        <v>6</v>
      </c>
      <c r="D175" s="22" t="s">
        <v>69</v>
      </c>
      <c r="E175" s="19">
        <v>13</v>
      </c>
      <c r="F175" s="20">
        <v>78</v>
      </c>
      <c r="G175" s="19">
        <v>78</v>
      </c>
      <c r="H175" s="17">
        <v>8</v>
      </c>
      <c r="I175" s="23">
        <v>78</v>
      </c>
      <c r="J175" s="17">
        <f t="shared" si="5"/>
        <v>624</v>
      </c>
      <c r="K175" s="40">
        <v>624</v>
      </c>
      <c r="L175" s="40"/>
      <c r="M175" s="40">
        <v>10</v>
      </c>
      <c r="N175" s="40">
        <v>0</v>
      </c>
      <c r="O175" s="19" t="s">
        <v>20</v>
      </c>
      <c r="P175" s="7" t="s">
        <v>21</v>
      </c>
      <c r="Q175" s="19">
        <v>800</v>
      </c>
      <c r="R175" s="19"/>
      <c r="S175" s="19">
        <v>4264</v>
      </c>
      <c r="T175" s="19"/>
      <c r="U175" s="40">
        <v>410</v>
      </c>
      <c r="V175" s="19">
        <v>2002</v>
      </c>
      <c r="W175" s="113">
        <v>6.8333333333333304</v>
      </c>
      <c r="X175" s="114"/>
    </row>
    <row r="176" spans="1:24">
      <c r="A176" s="15">
        <v>5</v>
      </c>
      <c r="B176" s="16" t="s">
        <v>103</v>
      </c>
      <c r="C176" s="23">
        <v>6</v>
      </c>
      <c r="D176" s="22" t="s">
        <v>69</v>
      </c>
      <c r="E176" s="23">
        <v>15</v>
      </c>
      <c r="F176" s="24">
        <v>90</v>
      </c>
      <c r="G176" s="23">
        <v>90</v>
      </c>
      <c r="H176" s="17">
        <v>8</v>
      </c>
      <c r="I176" s="23">
        <v>90</v>
      </c>
      <c r="J176" s="17">
        <f t="shared" si="5"/>
        <v>720</v>
      </c>
      <c r="K176" s="40">
        <v>720</v>
      </c>
      <c r="L176" s="40"/>
      <c r="M176" s="40">
        <v>24</v>
      </c>
      <c r="N176" s="40">
        <v>0</v>
      </c>
      <c r="O176" s="19" t="s">
        <v>29</v>
      </c>
      <c r="P176" s="7" t="s">
        <v>21</v>
      </c>
      <c r="Q176" s="19">
        <v>800</v>
      </c>
      <c r="R176" s="19"/>
      <c r="S176" s="19">
        <v>4876</v>
      </c>
      <c r="T176" s="19"/>
      <c r="U176" s="40">
        <v>470</v>
      </c>
      <c r="V176" s="19">
        <v>2002</v>
      </c>
      <c r="W176" s="113">
        <v>6.7722222222222204</v>
      </c>
      <c r="X176" s="114"/>
    </row>
    <row r="177" spans="1:24">
      <c r="A177" s="15">
        <v>6</v>
      </c>
      <c r="B177" s="16" t="s">
        <v>104</v>
      </c>
      <c r="C177" s="23">
        <v>6</v>
      </c>
      <c r="D177" s="22" t="s">
        <v>69</v>
      </c>
      <c r="E177" s="23">
        <v>15</v>
      </c>
      <c r="F177" s="24">
        <v>90</v>
      </c>
      <c r="G177" s="23">
        <v>90</v>
      </c>
      <c r="H177" s="17">
        <v>8</v>
      </c>
      <c r="I177" s="23">
        <v>90</v>
      </c>
      <c r="J177" s="17">
        <f t="shared" si="5"/>
        <v>720</v>
      </c>
      <c r="K177" s="15">
        <v>720</v>
      </c>
      <c r="L177" s="15"/>
      <c r="M177" s="15">
        <v>1</v>
      </c>
      <c r="N177" s="15">
        <v>0</v>
      </c>
      <c r="O177" s="23" t="s">
        <v>29</v>
      </c>
      <c r="P177" s="7" t="s">
        <v>21</v>
      </c>
      <c r="Q177" s="23">
        <v>800</v>
      </c>
      <c r="R177" s="19"/>
      <c r="S177" s="19">
        <v>4876</v>
      </c>
      <c r="T177" s="19"/>
      <c r="U177" s="40">
        <v>306</v>
      </c>
      <c r="V177" s="19">
        <v>2003</v>
      </c>
      <c r="W177" s="113">
        <v>6.7722222222222204</v>
      </c>
      <c r="X177" s="114"/>
    </row>
    <row r="178" spans="1:24">
      <c r="A178" s="146">
        <v>7</v>
      </c>
      <c r="B178" s="152" t="s">
        <v>105</v>
      </c>
      <c r="C178" s="149">
        <v>6</v>
      </c>
      <c r="D178" s="22">
        <v>1</v>
      </c>
      <c r="E178" s="23">
        <v>8</v>
      </c>
      <c r="F178" s="24">
        <v>8</v>
      </c>
      <c r="G178" s="149">
        <v>53</v>
      </c>
      <c r="H178" s="160">
        <v>8</v>
      </c>
      <c r="I178" s="149">
        <v>53</v>
      </c>
      <c r="J178" s="149">
        <f t="shared" si="5"/>
        <v>424</v>
      </c>
      <c r="K178" s="149">
        <v>424</v>
      </c>
      <c r="L178" s="149"/>
      <c r="M178" s="149">
        <v>10</v>
      </c>
      <c r="N178" s="149">
        <v>0</v>
      </c>
      <c r="O178" s="146" t="s">
        <v>29</v>
      </c>
      <c r="P178" s="185" t="s">
        <v>21</v>
      </c>
      <c r="Q178" s="149">
        <v>800</v>
      </c>
      <c r="R178" s="149"/>
      <c r="S178" s="149">
        <v>2219</v>
      </c>
      <c r="T178" s="149"/>
      <c r="U178" s="146"/>
      <c r="V178" s="149">
        <v>1988</v>
      </c>
      <c r="W178" s="196">
        <v>5.23349056603774</v>
      </c>
      <c r="X178" s="206"/>
    </row>
    <row r="179" spans="1:24">
      <c r="A179" s="148"/>
      <c r="B179" s="152"/>
      <c r="C179" s="149"/>
      <c r="D179" s="22" t="s">
        <v>22</v>
      </c>
      <c r="E179" s="23">
        <v>9</v>
      </c>
      <c r="F179" s="24">
        <f>9*5</f>
        <v>45</v>
      </c>
      <c r="G179" s="149"/>
      <c r="H179" s="160"/>
      <c r="I179" s="149"/>
      <c r="J179" s="149"/>
      <c r="K179" s="149"/>
      <c r="L179" s="149"/>
      <c r="M179" s="149"/>
      <c r="N179" s="149"/>
      <c r="O179" s="148"/>
      <c r="P179" s="185"/>
      <c r="Q179" s="149"/>
      <c r="R179" s="149"/>
      <c r="S179" s="149"/>
      <c r="T179" s="149"/>
      <c r="U179" s="148"/>
      <c r="V179" s="149"/>
      <c r="W179" s="196"/>
      <c r="X179" s="206"/>
    </row>
    <row r="180" spans="1:24">
      <c r="A180" s="149">
        <v>8</v>
      </c>
      <c r="B180" s="152" t="s">
        <v>106</v>
      </c>
      <c r="C180" s="149">
        <v>6</v>
      </c>
      <c r="D180" s="22">
        <v>1</v>
      </c>
      <c r="E180" s="23">
        <v>13</v>
      </c>
      <c r="F180" s="24">
        <v>13</v>
      </c>
      <c r="G180" s="149">
        <f>F180+F181</f>
        <v>88</v>
      </c>
      <c r="H180" s="17">
        <v>8</v>
      </c>
      <c r="I180" s="23">
        <v>78</v>
      </c>
      <c r="J180" s="23">
        <f>H180*I180</f>
        <v>624</v>
      </c>
      <c r="K180" s="149">
        <v>684</v>
      </c>
      <c r="L180" s="146"/>
      <c r="M180" s="146">
        <v>20</v>
      </c>
      <c r="N180" s="149">
        <v>0</v>
      </c>
      <c r="O180" s="146" t="s">
        <v>29</v>
      </c>
      <c r="P180" s="185" t="s">
        <v>21</v>
      </c>
      <c r="Q180" s="149">
        <v>700</v>
      </c>
      <c r="R180" s="149"/>
      <c r="S180" s="149">
        <v>4591</v>
      </c>
      <c r="T180" s="149"/>
      <c r="U180" s="146">
        <v>234</v>
      </c>
      <c r="V180" s="149">
        <v>1985</v>
      </c>
      <c r="W180" s="196">
        <v>6.7119883040935697</v>
      </c>
      <c r="X180" s="206"/>
    </row>
    <row r="181" spans="1:24">
      <c r="A181" s="149"/>
      <c r="B181" s="152"/>
      <c r="C181" s="149"/>
      <c r="D181" s="22" t="s">
        <v>22</v>
      </c>
      <c r="E181" s="23">
        <v>15</v>
      </c>
      <c r="F181" s="24">
        <v>75</v>
      </c>
      <c r="G181" s="149"/>
      <c r="H181" s="19">
        <v>6</v>
      </c>
      <c r="I181" s="23">
        <v>10</v>
      </c>
      <c r="J181" s="23">
        <f>H181*I181</f>
        <v>60</v>
      </c>
      <c r="K181" s="149"/>
      <c r="L181" s="148"/>
      <c r="M181" s="148"/>
      <c r="N181" s="149"/>
      <c r="O181" s="148"/>
      <c r="P181" s="185"/>
      <c r="Q181" s="149"/>
      <c r="R181" s="149"/>
      <c r="S181" s="149"/>
      <c r="T181" s="149"/>
      <c r="U181" s="147"/>
      <c r="V181" s="149"/>
      <c r="W181" s="196"/>
      <c r="X181" s="206"/>
    </row>
    <row r="182" spans="1:24">
      <c r="A182" s="146">
        <v>9</v>
      </c>
      <c r="B182" s="152" t="s">
        <v>107</v>
      </c>
      <c r="C182" s="149">
        <v>6</v>
      </c>
      <c r="D182" s="22">
        <v>1</v>
      </c>
      <c r="E182" s="23">
        <v>12</v>
      </c>
      <c r="F182" s="24">
        <v>12</v>
      </c>
      <c r="G182" s="149">
        <v>82</v>
      </c>
      <c r="H182" s="17">
        <v>8</v>
      </c>
      <c r="I182" s="149">
        <v>82</v>
      </c>
      <c r="J182" s="149">
        <f>8*I182</f>
        <v>656</v>
      </c>
      <c r="K182" s="146">
        <v>656</v>
      </c>
      <c r="L182" s="146"/>
      <c r="M182" s="146">
        <v>54</v>
      </c>
      <c r="N182" s="146">
        <v>0</v>
      </c>
      <c r="O182" s="146" t="s">
        <v>20</v>
      </c>
      <c r="P182" s="185" t="s">
        <v>21</v>
      </c>
      <c r="Q182" s="149">
        <v>700</v>
      </c>
      <c r="R182" s="149"/>
      <c r="S182" s="149">
        <v>4615</v>
      </c>
      <c r="T182" s="149"/>
      <c r="U182" s="146">
        <v>234</v>
      </c>
      <c r="V182" s="149">
        <v>1982</v>
      </c>
      <c r="W182" s="196">
        <v>7.0350609756097597</v>
      </c>
      <c r="X182" s="206"/>
    </row>
    <row r="183" spans="1:24">
      <c r="A183" s="148"/>
      <c r="B183" s="152"/>
      <c r="C183" s="149"/>
      <c r="D183" s="22" t="s">
        <v>22</v>
      </c>
      <c r="E183" s="23">
        <v>14</v>
      </c>
      <c r="F183" s="24">
        <f>14*5</f>
        <v>70</v>
      </c>
      <c r="G183" s="149"/>
      <c r="H183" s="17">
        <v>8</v>
      </c>
      <c r="I183" s="149"/>
      <c r="J183" s="149"/>
      <c r="K183" s="148"/>
      <c r="L183" s="148"/>
      <c r="M183" s="148"/>
      <c r="N183" s="148"/>
      <c r="O183" s="148"/>
      <c r="P183" s="185"/>
      <c r="Q183" s="149"/>
      <c r="R183" s="149"/>
      <c r="S183" s="149"/>
      <c r="T183" s="149"/>
      <c r="U183" s="148"/>
      <c r="V183" s="149"/>
      <c r="W183" s="196"/>
      <c r="X183" s="206"/>
    </row>
    <row r="184" spans="1:24">
      <c r="A184" s="146">
        <v>10</v>
      </c>
      <c r="B184" s="152" t="s">
        <v>108</v>
      </c>
      <c r="C184" s="149">
        <v>6</v>
      </c>
      <c r="D184" s="22">
        <v>1</v>
      </c>
      <c r="E184" s="23">
        <v>11</v>
      </c>
      <c r="F184" s="24">
        <v>11</v>
      </c>
      <c r="G184" s="149">
        <v>86</v>
      </c>
      <c r="H184" s="17">
        <v>8</v>
      </c>
      <c r="I184" s="149">
        <v>86</v>
      </c>
      <c r="J184" s="149">
        <f>86*8</f>
        <v>688</v>
      </c>
      <c r="K184" s="146">
        <v>688</v>
      </c>
      <c r="L184" s="146"/>
      <c r="M184" s="146">
        <v>35</v>
      </c>
      <c r="N184" s="146">
        <v>0</v>
      </c>
      <c r="O184" s="146" t="s">
        <v>20</v>
      </c>
      <c r="P184" s="185" t="s">
        <v>21</v>
      </c>
      <c r="Q184" s="149">
        <v>800</v>
      </c>
      <c r="R184" s="149"/>
      <c r="S184" s="149">
        <v>4191</v>
      </c>
      <c r="T184" s="149"/>
      <c r="U184" s="146">
        <v>343</v>
      </c>
      <c r="V184" s="149">
        <v>2000</v>
      </c>
      <c r="W184" s="196">
        <v>6.0915697674418601</v>
      </c>
      <c r="X184" s="206"/>
    </row>
    <row r="185" spans="1:24">
      <c r="A185" s="148"/>
      <c r="B185" s="152"/>
      <c r="C185" s="149"/>
      <c r="D185" s="22" t="s">
        <v>22</v>
      </c>
      <c r="E185" s="23">
        <v>15</v>
      </c>
      <c r="F185" s="24">
        <f>15*5</f>
        <v>75</v>
      </c>
      <c r="G185" s="149"/>
      <c r="H185" s="17">
        <v>8</v>
      </c>
      <c r="I185" s="149"/>
      <c r="J185" s="149"/>
      <c r="K185" s="148"/>
      <c r="L185" s="148"/>
      <c r="M185" s="148"/>
      <c r="N185" s="148"/>
      <c r="O185" s="148"/>
      <c r="P185" s="185"/>
      <c r="Q185" s="149"/>
      <c r="R185" s="149"/>
      <c r="S185" s="149"/>
      <c r="T185" s="149"/>
      <c r="U185" s="148"/>
      <c r="V185" s="149"/>
      <c r="W185" s="196"/>
      <c r="X185" s="206"/>
    </row>
    <row r="186" spans="1:24">
      <c r="A186" s="149">
        <v>11</v>
      </c>
      <c r="B186" s="152" t="s">
        <v>109</v>
      </c>
      <c r="C186" s="160">
        <v>6</v>
      </c>
      <c r="D186" s="167">
        <v>1</v>
      </c>
      <c r="E186" s="167">
        <v>11</v>
      </c>
      <c r="F186" s="171">
        <v>11</v>
      </c>
      <c r="G186" s="167">
        <v>91</v>
      </c>
      <c r="H186" s="19">
        <v>2</v>
      </c>
      <c r="I186" s="19">
        <v>10</v>
      </c>
      <c r="J186" s="19">
        <v>20</v>
      </c>
      <c r="K186" s="169">
        <v>188</v>
      </c>
      <c r="L186" s="169"/>
      <c r="M186" s="169">
        <v>9</v>
      </c>
      <c r="N186" s="169">
        <v>0</v>
      </c>
      <c r="O186" s="169" t="s">
        <v>20</v>
      </c>
      <c r="P186" s="181" t="s">
        <v>47</v>
      </c>
      <c r="Q186" s="167">
        <v>1200</v>
      </c>
      <c r="R186" s="167"/>
      <c r="S186" s="167">
        <v>2830</v>
      </c>
      <c r="T186" s="167"/>
      <c r="U186" s="190">
        <f>R186/K186</f>
        <v>0</v>
      </c>
      <c r="V186" s="167">
        <v>2003</v>
      </c>
      <c r="W186" s="196">
        <v>15.0531914893617</v>
      </c>
      <c r="X186" s="206"/>
    </row>
    <row r="187" spans="1:24">
      <c r="A187" s="149"/>
      <c r="B187" s="152"/>
      <c r="C187" s="160"/>
      <c r="D187" s="167"/>
      <c r="E187" s="167"/>
      <c r="F187" s="171"/>
      <c r="G187" s="167"/>
      <c r="H187" s="19">
        <v>3</v>
      </c>
      <c r="I187" s="19">
        <v>1</v>
      </c>
      <c r="J187" s="19">
        <v>3</v>
      </c>
      <c r="K187" s="180"/>
      <c r="L187" s="180"/>
      <c r="M187" s="180"/>
      <c r="N187" s="180"/>
      <c r="O187" s="180"/>
      <c r="P187" s="181"/>
      <c r="Q187" s="167"/>
      <c r="R187" s="167"/>
      <c r="S187" s="167"/>
      <c r="T187" s="167"/>
      <c r="U187" s="191"/>
      <c r="V187" s="167"/>
      <c r="W187" s="196"/>
      <c r="X187" s="206"/>
    </row>
    <row r="188" spans="1:24">
      <c r="A188" s="149"/>
      <c r="B188" s="152"/>
      <c r="C188" s="160"/>
      <c r="D188" s="168" t="s">
        <v>43</v>
      </c>
      <c r="E188" s="167">
        <v>16</v>
      </c>
      <c r="F188" s="171">
        <v>80</v>
      </c>
      <c r="G188" s="167"/>
      <c r="H188" s="19">
        <v>2</v>
      </c>
      <c r="I188" s="19">
        <v>75</v>
      </c>
      <c r="J188" s="19">
        <v>150</v>
      </c>
      <c r="K188" s="180"/>
      <c r="L188" s="180"/>
      <c r="M188" s="180"/>
      <c r="N188" s="180"/>
      <c r="O188" s="180"/>
      <c r="P188" s="181"/>
      <c r="Q188" s="167"/>
      <c r="R188" s="167"/>
      <c r="S188" s="167"/>
      <c r="T188" s="167"/>
      <c r="U188" s="191"/>
      <c r="V188" s="167"/>
      <c r="W188" s="196"/>
      <c r="X188" s="206"/>
    </row>
    <row r="189" spans="1:24">
      <c r="A189" s="149"/>
      <c r="B189" s="152"/>
      <c r="C189" s="160"/>
      <c r="D189" s="167"/>
      <c r="E189" s="167"/>
      <c r="F189" s="171"/>
      <c r="G189" s="167"/>
      <c r="H189" s="17">
        <v>3</v>
      </c>
      <c r="I189" s="17">
        <v>5</v>
      </c>
      <c r="J189" s="17">
        <v>15</v>
      </c>
      <c r="K189" s="170"/>
      <c r="L189" s="170"/>
      <c r="M189" s="170"/>
      <c r="N189" s="170"/>
      <c r="O189" s="170"/>
      <c r="P189" s="181"/>
      <c r="Q189" s="167"/>
      <c r="R189" s="167"/>
      <c r="S189" s="167"/>
      <c r="T189" s="167"/>
      <c r="U189" s="192"/>
      <c r="V189" s="167"/>
      <c r="W189" s="196"/>
      <c r="X189" s="206"/>
    </row>
    <row r="190" spans="1:24">
      <c r="A190" s="149">
        <v>12</v>
      </c>
      <c r="B190" s="152" t="s">
        <v>110</v>
      </c>
      <c r="C190" s="160">
        <v>6</v>
      </c>
      <c r="D190" s="167">
        <v>1</v>
      </c>
      <c r="E190" s="167">
        <v>11</v>
      </c>
      <c r="F190" s="171">
        <v>11</v>
      </c>
      <c r="G190" s="167">
        <v>91</v>
      </c>
      <c r="H190" s="17">
        <v>2</v>
      </c>
      <c r="I190" s="17">
        <v>10</v>
      </c>
      <c r="J190" s="17">
        <v>20</v>
      </c>
      <c r="K190" s="169">
        <v>188</v>
      </c>
      <c r="L190" s="169"/>
      <c r="M190" s="169">
        <v>47</v>
      </c>
      <c r="N190" s="169">
        <v>0</v>
      </c>
      <c r="O190" s="169" t="s">
        <v>20</v>
      </c>
      <c r="P190" s="181" t="s">
        <v>47</v>
      </c>
      <c r="Q190" s="167">
        <v>1200</v>
      </c>
      <c r="R190" s="167"/>
      <c r="S190" s="167">
        <v>2830</v>
      </c>
      <c r="T190" s="167"/>
      <c r="U190" s="190">
        <f>R190/K190</f>
        <v>0</v>
      </c>
      <c r="V190" s="167">
        <v>2003</v>
      </c>
      <c r="W190" s="196">
        <v>15.0531914893617</v>
      </c>
      <c r="X190" s="206"/>
    </row>
    <row r="191" spans="1:24">
      <c r="A191" s="149"/>
      <c r="B191" s="152"/>
      <c r="C191" s="160"/>
      <c r="D191" s="167"/>
      <c r="E191" s="167"/>
      <c r="F191" s="171"/>
      <c r="G191" s="167"/>
      <c r="H191" s="17">
        <v>3</v>
      </c>
      <c r="I191" s="17">
        <v>1</v>
      </c>
      <c r="J191" s="17">
        <v>3</v>
      </c>
      <c r="K191" s="180"/>
      <c r="L191" s="180"/>
      <c r="M191" s="180"/>
      <c r="N191" s="180"/>
      <c r="O191" s="180"/>
      <c r="P191" s="181"/>
      <c r="Q191" s="167"/>
      <c r="R191" s="167"/>
      <c r="S191" s="167"/>
      <c r="T191" s="167"/>
      <c r="U191" s="191"/>
      <c r="V191" s="167"/>
      <c r="W191" s="196"/>
      <c r="X191" s="206"/>
    </row>
    <row r="192" spans="1:24">
      <c r="A192" s="149"/>
      <c r="B192" s="152"/>
      <c r="C192" s="160"/>
      <c r="D192" s="167" t="s">
        <v>43</v>
      </c>
      <c r="E192" s="167">
        <v>16</v>
      </c>
      <c r="F192" s="171">
        <v>80</v>
      </c>
      <c r="G192" s="167"/>
      <c r="H192" s="17">
        <v>2</v>
      </c>
      <c r="I192" s="17">
        <v>75</v>
      </c>
      <c r="J192" s="17">
        <v>150</v>
      </c>
      <c r="K192" s="180"/>
      <c r="L192" s="180"/>
      <c r="M192" s="180"/>
      <c r="N192" s="180"/>
      <c r="O192" s="180"/>
      <c r="P192" s="181"/>
      <c r="Q192" s="167"/>
      <c r="R192" s="167"/>
      <c r="S192" s="167"/>
      <c r="T192" s="167"/>
      <c r="U192" s="191"/>
      <c r="V192" s="167"/>
      <c r="W192" s="196"/>
      <c r="X192" s="206"/>
    </row>
    <row r="193" spans="1:252">
      <c r="A193" s="149"/>
      <c r="B193" s="152"/>
      <c r="C193" s="160"/>
      <c r="D193" s="167"/>
      <c r="E193" s="167"/>
      <c r="F193" s="171"/>
      <c r="G193" s="167"/>
      <c r="H193" s="17">
        <v>3</v>
      </c>
      <c r="I193" s="17">
        <v>5</v>
      </c>
      <c r="J193" s="17">
        <v>15</v>
      </c>
      <c r="K193" s="170"/>
      <c r="L193" s="170"/>
      <c r="M193" s="170"/>
      <c r="N193" s="170"/>
      <c r="O193" s="170"/>
      <c r="P193" s="181"/>
      <c r="Q193" s="167"/>
      <c r="R193" s="167"/>
      <c r="S193" s="167"/>
      <c r="T193" s="167"/>
      <c r="U193" s="192"/>
      <c r="V193" s="167"/>
      <c r="W193" s="196"/>
      <c r="X193" s="206"/>
    </row>
    <row r="194" spans="1:252">
      <c r="A194" s="149">
        <v>13</v>
      </c>
      <c r="B194" s="152" t="s">
        <v>111</v>
      </c>
      <c r="C194" s="149">
        <v>5</v>
      </c>
      <c r="D194" s="22">
        <v>1</v>
      </c>
      <c r="E194" s="23">
        <v>5</v>
      </c>
      <c r="F194" s="24">
        <v>5</v>
      </c>
      <c r="G194" s="149">
        <v>29</v>
      </c>
      <c r="H194" s="17">
        <v>6</v>
      </c>
      <c r="I194" s="23">
        <v>19</v>
      </c>
      <c r="J194" s="23">
        <f>H194*I194</f>
        <v>114</v>
      </c>
      <c r="K194" s="149">
        <v>194</v>
      </c>
      <c r="L194" s="146"/>
      <c r="M194" s="146">
        <v>38</v>
      </c>
      <c r="N194" s="149">
        <v>0</v>
      </c>
      <c r="O194" s="146" t="s">
        <v>20</v>
      </c>
      <c r="P194" s="185" t="s">
        <v>21</v>
      </c>
      <c r="Q194" s="149">
        <v>300</v>
      </c>
      <c r="R194" s="149"/>
      <c r="S194" s="149">
        <v>1041</v>
      </c>
      <c r="T194" s="149"/>
      <c r="U194" s="149"/>
      <c r="V194" s="149">
        <v>1984</v>
      </c>
      <c r="W194" s="196">
        <v>5.3659793814433003</v>
      </c>
      <c r="X194" s="206"/>
    </row>
    <row r="195" spans="1:252">
      <c r="A195" s="149"/>
      <c r="B195" s="152"/>
      <c r="C195" s="149"/>
      <c r="D195" s="22" t="s">
        <v>26</v>
      </c>
      <c r="E195" s="23">
        <v>6</v>
      </c>
      <c r="F195" s="24">
        <v>24</v>
      </c>
      <c r="G195" s="149"/>
      <c r="H195" s="17">
        <v>8</v>
      </c>
      <c r="I195" s="23">
        <f>2*5</f>
        <v>10</v>
      </c>
      <c r="J195" s="23">
        <v>80</v>
      </c>
      <c r="K195" s="149"/>
      <c r="L195" s="148"/>
      <c r="M195" s="148"/>
      <c r="N195" s="149"/>
      <c r="O195" s="148"/>
      <c r="P195" s="185"/>
      <c r="Q195" s="149"/>
      <c r="R195" s="149"/>
      <c r="S195" s="149"/>
      <c r="T195" s="149"/>
      <c r="U195" s="149"/>
      <c r="V195" s="149"/>
      <c r="W195" s="196"/>
      <c r="X195" s="206"/>
    </row>
    <row r="196" spans="1:252">
      <c r="A196" s="149">
        <v>14</v>
      </c>
      <c r="B196" s="152" t="s">
        <v>113</v>
      </c>
      <c r="C196" s="149">
        <v>6</v>
      </c>
      <c r="D196" s="22">
        <v>1</v>
      </c>
      <c r="E196" s="23">
        <v>40</v>
      </c>
      <c r="F196" s="24">
        <v>40</v>
      </c>
      <c r="G196" s="149">
        <v>260</v>
      </c>
      <c r="H196" s="149">
        <v>4</v>
      </c>
      <c r="I196" s="149">
        <v>260</v>
      </c>
      <c r="J196" s="149">
        <f>H196*I196</f>
        <v>1040</v>
      </c>
      <c r="K196" s="149">
        <v>1040</v>
      </c>
      <c r="L196" s="149"/>
      <c r="M196" s="149">
        <v>8</v>
      </c>
      <c r="N196" s="149">
        <v>0</v>
      </c>
      <c r="O196" s="146" t="s">
        <v>29</v>
      </c>
      <c r="P196" s="185" t="s">
        <v>21</v>
      </c>
      <c r="Q196" s="149">
        <v>1100</v>
      </c>
      <c r="R196" s="160"/>
      <c r="S196" s="160">
        <v>12580</v>
      </c>
      <c r="T196" s="160"/>
      <c r="U196" s="149">
        <v>1223</v>
      </c>
      <c r="V196" s="149">
        <v>2005</v>
      </c>
      <c r="W196" s="196">
        <v>12.096153846153801</v>
      </c>
      <c r="X196" s="206"/>
    </row>
    <row r="197" spans="1:252">
      <c r="A197" s="149"/>
      <c r="B197" s="152"/>
      <c r="C197" s="149"/>
      <c r="D197" s="22" t="s">
        <v>22</v>
      </c>
      <c r="E197" s="23">
        <v>44</v>
      </c>
      <c r="F197" s="24">
        <f>44*5</f>
        <v>220</v>
      </c>
      <c r="G197" s="149"/>
      <c r="H197" s="149"/>
      <c r="I197" s="149"/>
      <c r="J197" s="149"/>
      <c r="K197" s="149"/>
      <c r="L197" s="149"/>
      <c r="M197" s="149"/>
      <c r="N197" s="149"/>
      <c r="O197" s="148"/>
      <c r="P197" s="185"/>
      <c r="Q197" s="149"/>
      <c r="R197" s="160"/>
      <c r="S197" s="160"/>
      <c r="T197" s="160"/>
      <c r="U197" s="149"/>
      <c r="V197" s="149"/>
      <c r="W197" s="196"/>
      <c r="X197" s="206"/>
    </row>
    <row r="198" spans="1:252">
      <c r="A198" s="23">
        <v>15</v>
      </c>
      <c r="B198" s="16" t="s">
        <v>114</v>
      </c>
      <c r="C198" s="23">
        <v>6</v>
      </c>
      <c r="D198" s="22" t="s">
        <v>69</v>
      </c>
      <c r="E198" s="23">
        <v>10</v>
      </c>
      <c r="F198" s="24">
        <v>60</v>
      </c>
      <c r="G198" s="23">
        <v>60</v>
      </c>
      <c r="H198" s="17">
        <v>8</v>
      </c>
      <c r="I198" s="23">
        <v>60</v>
      </c>
      <c r="J198" s="23">
        <f>I198*H198</f>
        <v>480</v>
      </c>
      <c r="K198" s="23">
        <v>480</v>
      </c>
      <c r="L198" s="23"/>
      <c r="M198" s="23">
        <v>13</v>
      </c>
      <c r="N198" s="23">
        <v>0</v>
      </c>
      <c r="O198" s="23" t="s">
        <v>29</v>
      </c>
      <c r="P198" s="9" t="s">
        <v>21</v>
      </c>
      <c r="Q198" s="23">
        <v>400</v>
      </c>
      <c r="R198" s="17"/>
      <c r="S198" s="17">
        <v>2660</v>
      </c>
      <c r="T198" s="17"/>
      <c r="U198" s="23">
        <v>95</v>
      </c>
      <c r="V198" s="23">
        <v>1995</v>
      </c>
      <c r="W198" s="113">
        <v>5.5416666666666696</v>
      </c>
      <c r="X198" s="114"/>
    </row>
    <row r="199" spans="1:252">
      <c r="A199" s="23">
        <v>16</v>
      </c>
      <c r="B199" s="16" t="s">
        <v>115</v>
      </c>
      <c r="C199" s="23">
        <v>6</v>
      </c>
      <c r="D199" s="22" t="s">
        <v>69</v>
      </c>
      <c r="E199" s="23">
        <v>3</v>
      </c>
      <c r="F199" s="24">
        <v>18</v>
      </c>
      <c r="G199" s="23">
        <v>18</v>
      </c>
      <c r="H199" s="17">
        <v>8</v>
      </c>
      <c r="I199" s="23">
        <v>18</v>
      </c>
      <c r="J199" s="23">
        <v>144</v>
      </c>
      <c r="K199" s="23">
        <v>144</v>
      </c>
      <c r="L199" s="23"/>
      <c r="M199" s="23">
        <v>3</v>
      </c>
      <c r="N199" s="23">
        <v>0</v>
      </c>
      <c r="O199" s="23" t="s">
        <v>29</v>
      </c>
      <c r="P199" s="9" t="s">
        <v>21</v>
      </c>
      <c r="Q199" s="23">
        <v>400</v>
      </c>
      <c r="R199" s="17"/>
      <c r="S199" s="17">
        <v>809</v>
      </c>
      <c r="T199" s="17"/>
      <c r="U199" s="23">
        <v>88</v>
      </c>
      <c r="V199" s="23">
        <v>1988</v>
      </c>
      <c r="W199" s="113">
        <v>5.6180555555555598</v>
      </c>
      <c r="X199" s="114"/>
    </row>
    <row r="200" spans="1:252">
      <c r="A200" s="149">
        <v>17</v>
      </c>
      <c r="B200" s="152" t="s">
        <v>158</v>
      </c>
      <c r="C200" s="149">
        <v>4</v>
      </c>
      <c r="D200" s="149" t="s">
        <v>159</v>
      </c>
      <c r="E200" s="149">
        <v>15</v>
      </c>
      <c r="F200" s="172">
        <v>30</v>
      </c>
      <c r="G200" s="167">
        <f>F200+F202</f>
        <v>33</v>
      </c>
      <c r="H200" s="23">
        <v>4</v>
      </c>
      <c r="I200" s="23">
        <v>22</v>
      </c>
      <c r="J200" s="23">
        <f>I200*H200</f>
        <v>88</v>
      </c>
      <c r="K200" s="169">
        <f>J200+J201+J202</f>
        <v>154</v>
      </c>
      <c r="L200" s="169"/>
      <c r="M200" s="169">
        <v>124</v>
      </c>
      <c r="N200" s="169">
        <v>0</v>
      </c>
      <c r="O200" s="169" t="s">
        <v>29</v>
      </c>
      <c r="P200" s="181" t="s">
        <v>21</v>
      </c>
      <c r="Q200" s="167" t="s">
        <v>160</v>
      </c>
      <c r="R200" s="167"/>
      <c r="S200" s="167">
        <v>1280</v>
      </c>
      <c r="T200" s="167"/>
      <c r="U200" s="169">
        <v>72</v>
      </c>
      <c r="V200" s="167">
        <v>1972</v>
      </c>
      <c r="W200" s="196">
        <v>8.3116883116883091</v>
      </c>
      <c r="X200" s="206"/>
    </row>
    <row r="201" spans="1:252">
      <c r="A201" s="149"/>
      <c r="B201" s="152"/>
      <c r="C201" s="149"/>
      <c r="D201" s="149"/>
      <c r="E201" s="149"/>
      <c r="F201" s="172"/>
      <c r="G201" s="167"/>
      <c r="H201" s="23">
        <v>6</v>
      </c>
      <c r="I201" s="23">
        <v>8</v>
      </c>
      <c r="J201" s="23">
        <f>I201*H201</f>
        <v>48</v>
      </c>
      <c r="K201" s="180"/>
      <c r="L201" s="180"/>
      <c r="M201" s="180"/>
      <c r="N201" s="180"/>
      <c r="O201" s="180"/>
      <c r="P201" s="181"/>
      <c r="Q201" s="167"/>
      <c r="R201" s="167"/>
      <c r="S201" s="167"/>
      <c r="T201" s="167"/>
      <c r="U201" s="180"/>
      <c r="V201" s="167"/>
      <c r="W201" s="196"/>
      <c r="X201" s="206"/>
    </row>
    <row r="202" spans="1:252">
      <c r="A202" s="149"/>
      <c r="B202" s="152"/>
      <c r="C202" s="149"/>
      <c r="D202" s="23">
        <v>4</v>
      </c>
      <c r="E202" s="23">
        <v>3</v>
      </c>
      <c r="F202" s="24">
        <v>3</v>
      </c>
      <c r="G202" s="167"/>
      <c r="H202" s="23">
        <v>6</v>
      </c>
      <c r="I202" s="23">
        <v>3</v>
      </c>
      <c r="J202" s="23">
        <f>I202*H202</f>
        <v>18</v>
      </c>
      <c r="K202" s="170"/>
      <c r="L202" s="170"/>
      <c r="M202" s="170"/>
      <c r="N202" s="170"/>
      <c r="O202" s="170"/>
      <c r="P202" s="181"/>
      <c r="Q202" s="167"/>
      <c r="R202" s="167"/>
      <c r="S202" s="167"/>
      <c r="T202" s="167"/>
      <c r="U202" s="170"/>
      <c r="V202" s="167"/>
      <c r="W202" s="196"/>
      <c r="X202" s="206"/>
    </row>
    <row r="203" spans="1:252" ht="24" customHeight="1">
      <c r="A203" s="23">
        <v>18</v>
      </c>
      <c r="B203" s="16" t="s">
        <v>116</v>
      </c>
      <c r="C203" s="23">
        <v>7</v>
      </c>
      <c r="D203" s="19" t="s">
        <v>117</v>
      </c>
      <c r="E203" s="23">
        <v>62</v>
      </c>
      <c r="F203" s="24">
        <v>434</v>
      </c>
      <c r="G203" s="19">
        <v>434</v>
      </c>
      <c r="H203" s="23">
        <v>2</v>
      </c>
      <c r="I203" s="23">
        <v>434</v>
      </c>
      <c r="J203" s="23">
        <v>868</v>
      </c>
      <c r="K203" s="19">
        <f>J203</f>
        <v>868</v>
      </c>
      <c r="L203" s="19"/>
      <c r="M203" s="19">
        <v>23</v>
      </c>
      <c r="N203" s="19">
        <v>0</v>
      </c>
      <c r="O203" s="19" t="s">
        <v>83</v>
      </c>
      <c r="P203" s="7" t="s">
        <v>47</v>
      </c>
      <c r="Q203" s="19">
        <v>1350</v>
      </c>
      <c r="R203" s="19"/>
      <c r="S203" s="169">
        <v>22152</v>
      </c>
      <c r="T203" s="19"/>
      <c r="U203" s="19">
        <v>4000</v>
      </c>
      <c r="V203" s="19">
        <v>2010</v>
      </c>
      <c r="W203" s="113">
        <v>20</v>
      </c>
      <c r="X203" s="114"/>
    </row>
    <row r="204" spans="1:252" ht="24" customHeight="1">
      <c r="A204" s="23"/>
      <c r="B204" s="16" t="s">
        <v>118</v>
      </c>
      <c r="C204" s="23">
        <v>7</v>
      </c>
      <c r="D204" s="19" t="s">
        <v>161</v>
      </c>
      <c r="E204" s="23">
        <v>35</v>
      </c>
      <c r="F204" s="24">
        <v>245</v>
      </c>
      <c r="G204" s="19">
        <v>245</v>
      </c>
      <c r="H204" s="23">
        <v>2</v>
      </c>
      <c r="I204" s="23">
        <v>245</v>
      </c>
      <c r="J204" s="23">
        <v>490</v>
      </c>
      <c r="K204" s="40">
        <v>490</v>
      </c>
      <c r="L204" s="40"/>
      <c r="M204" s="40"/>
      <c r="N204" s="40"/>
      <c r="O204" s="40"/>
      <c r="P204" s="7" t="s">
        <v>47</v>
      </c>
      <c r="Q204" s="19">
        <v>1350</v>
      </c>
      <c r="R204" s="19"/>
      <c r="S204" s="170"/>
      <c r="T204" s="19"/>
      <c r="U204" s="19"/>
      <c r="V204" s="19"/>
      <c r="W204" s="113"/>
      <c r="X204" s="114"/>
    </row>
    <row r="205" spans="1:252">
      <c r="A205" s="149">
        <v>19</v>
      </c>
      <c r="B205" s="152" t="s">
        <v>120</v>
      </c>
      <c r="C205" s="149">
        <v>4</v>
      </c>
      <c r="D205" s="18" t="s">
        <v>53</v>
      </c>
      <c r="E205" s="23">
        <v>59</v>
      </c>
      <c r="F205" s="24">
        <v>59</v>
      </c>
      <c r="G205" s="176">
        <v>239</v>
      </c>
      <c r="H205" s="23">
        <v>2</v>
      </c>
      <c r="I205" s="23">
        <v>59</v>
      </c>
      <c r="J205" s="23">
        <f>H205*I205</f>
        <v>118</v>
      </c>
      <c r="K205" s="169">
        <f>J205+J206</f>
        <v>478</v>
      </c>
      <c r="L205" s="169"/>
      <c r="M205" s="169">
        <v>19</v>
      </c>
      <c r="N205" s="169">
        <v>0</v>
      </c>
      <c r="O205" s="169" t="s">
        <v>20</v>
      </c>
      <c r="P205" s="181" t="s">
        <v>47</v>
      </c>
      <c r="Q205" s="167">
        <v>1750</v>
      </c>
      <c r="R205" s="167"/>
      <c r="S205" s="167">
        <v>11030</v>
      </c>
      <c r="T205" s="167"/>
      <c r="U205" s="167"/>
      <c r="V205" s="167">
        <v>2013</v>
      </c>
      <c r="W205" s="196">
        <v>15.4</v>
      </c>
      <c r="X205" s="206"/>
    </row>
    <row r="206" spans="1:252">
      <c r="A206" s="149"/>
      <c r="B206" s="152"/>
      <c r="C206" s="149"/>
      <c r="D206" s="18" t="s">
        <v>162</v>
      </c>
      <c r="E206" s="23">
        <v>60</v>
      </c>
      <c r="F206" s="24">
        <v>180</v>
      </c>
      <c r="G206" s="176"/>
      <c r="H206" s="23">
        <v>2</v>
      </c>
      <c r="I206" s="23">
        <v>180</v>
      </c>
      <c r="J206" s="23">
        <f>H206*I206</f>
        <v>360</v>
      </c>
      <c r="K206" s="170"/>
      <c r="L206" s="170"/>
      <c r="M206" s="170"/>
      <c r="N206" s="170"/>
      <c r="O206" s="170"/>
      <c r="P206" s="181"/>
      <c r="Q206" s="167"/>
      <c r="R206" s="167"/>
      <c r="S206" s="167"/>
      <c r="T206" s="167"/>
      <c r="U206" s="167"/>
      <c r="V206" s="167"/>
      <c r="W206" s="196"/>
      <c r="X206" s="206"/>
    </row>
    <row r="207" spans="1:252" ht="24.75" customHeight="1">
      <c r="A207" s="15">
        <v>20</v>
      </c>
      <c r="B207" s="26" t="s">
        <v>121</v>
      </c>
      <c r="C207" s="25">
        <v>17</v>
      </c>
      <c r="D207" s="27" t="s">
        <v>163</v>
      </c>
      <c r="E207" s="15">
        <v>33</v>
      </c>
      <c r="F207" s="28">
        <v>561</v>
      </c>
      <c r="G207" s="43">
        <v>561</v>
      </c>
      <c r="H207" s="15">
        <v>1</v>
      </c>
      <c r="I207" s="15">
        <v>561</v>
      </c>
      <c r="J207" s="15">
        <v>561</v>
      </c>
      <c r="K207" s="42">
        <v>561</v>
      </c>
      <c r="L207" s="42"/>
      <c r="M207" s="42">
        <v>346</v>
      </c>
      <c r="N207" s="42">
        <v>0</v>
      </c>
      <c r="O207" s="40" t="s">
        <v>83</v>
      </c>
      <c r="P207" s="8" t="s">
        <v>84</v>
      </c>
      <c r="Q207" s="40">
        <v>3000</v>
      </c>
      <c r="R207" s="42"/>
      <c r="S207" s="42"/>
      <c r="T207" s="42"/>
      <c r="U207" s="42"/>
      <c r="V207" s="42"/>
      <c r="W207" s="110"/>
      <c r="X207" s="111"/>
    </row>
    <row r="208" spans="1:252" s="49" customFormat="1" ht="24.75" customHeight="1">
      <c r="A208" s="215">
        <v>21</v>
      </c>
      <c r="B208" s="216" t="s">
        <v>126</v>
      </c>
      <c r="C208" s="160">
        <v>6</v>
      </c>
      <c r="D208" s="18" t="s">
        <v>22</v>
      </c>
      <c r="E208" s="17">
        <v>1</v>
      </c>
      <c r="F208" s="35">
        <v>5</v>
      </c>
      <c r="G208" s="160">
        <v>209</v>
      </c>
      <c r="H208" s="17">
        <v>6</v>
      </c>
      <c r="I208" s="17">
        <v>5</v>
      </c>
      <c r="J208" s="23">
        <f t="shared" ref="J208:J228" si="6">H208*I208</f>
        <v>30</v>
      </c>
      <c r="K208" s="160">
        <v>1662</v>
      </c>
      <c r="L208" s="160"/>
      <c r="M208" s="160">
        <v>49</v>
      </c>
      <c r="N208" s="160">
        <v>0</v>
      </c>
      <c r="O208" s="160" t="s">
        <v>20</v>
      </c>
      <c r="P208" s="181" t="s">
        <v>21</v>
      </c>
      <c r="Q208" s="189" t="s">
        <v>127</v>
      </c>
      <c r="R208" s="160"/>
      <c r="S208" s="160">
        <v>27249.45</v>
      </c>
      <c r="T208" s="160"/>
      <c r="U208" s="160"/>
      <c r="V208" s="160">
        <v>2005.1</v>
      </c>
      <c r="W208" s="196">
        <v>16.395577617328499</v>
      </c>
      <c r="X208" s="206"/>
      <c r="IR208" s="4"/>
    </row>
    <row r="209" spans="1:252" s="49" customFormat="1" ht="24.75" customHeight="1">
      <c r="A209" s="215"/>
      <c r="B209" s="216"/>
      <c r="C209" s="160"/>
      <c r="D209" s="18" t="s">
        <v>69</v>
      </c>
      <c r="E209" s="17">
        <v>34</v>
      </c>
      <c r="F209" s="35">
        <v>204</v>
      </c>
      <c r="G209" s="160"/>
      <c r="H209" s="17">
        <v>8</v>
      </c>
      <c r="I209" s="17">
        <v>204</v>
      </c>
      <c r="J209" s="23">
        <f t="shared" si="6"/>
        <v>1632</v>
      </c>
      <c r="K209" s="160"/>
      <c r="L209" s="160"/>
      <c r="M209" s="160"/>
      <c r="N209" s="160"/>
      <c r="O209" s="160"/>
      <c r="P209" s="181"/>
      <c r="Q209" s="160"/>
      <c r="R209" s="160"/>
      <c r="S209" s="160"/>
      <c r="T209" s="160"/>
      <c r="U209" s="160"/>
      <c r="V209" s="160"/>
      <c r="W209" s="196"/>
      <c r="X209" s="206"/>
      <c r="IQ209" s="4"/>
      <c r="IR209" s="4"/>
    </row>
    <row r="210" spans="1:252" s="49" customFormat="1" ht="24.75" customHeight="1">
      <c r="A210" s="215">
        <v>22</v>
      </c>
      <c r="B210" s="216" t="s">
        <v>128</v>
      </c>
      <c r="C210" s="160">
        <v>6</v>
      </c>
      <c r="D210" s="163" t="s">
        <v>51</v>
      </c>
      <c r="E210" s="160">
        <v>8</v>
      </c>
      <c r="F210" s="175">
        <v>8</v>
      </c>
      <c r="G210" s="160">
        <v>58</v>
      </c>
      <c r="H210" s="17">
        <v>6</v>
      </c>
      <c r="I210" s="17">
        <v>1</v>
      </c>
      <c r="J210" s="23">
        <f t="shared" si="6"/>
        <v>6</v>
      </c>
      <c r="K210" s="167">
        <v>442</v>
      </c>
      <c r="L210" s="167"/>
      <c r="M210" s="167">
        <v>33</v>
      </c>
      <c r="N210" s="167">
        <v>0</v>
      </c>
      <c r="O210" s="160" t="s">
        <v>20</v>
      </c>
      <c r="P210" s="181" t="s">
        <v>21</v>
      </c>
      <c r="Q210" s="189" t="s">
        <v>127</v>
      </c>
      <c r="R210" s="160"/>
      <c r="S210" s="160">
        <v>3520</v>
      </c>
      <c r="T210" s="160"/>
      <c r="U210" s="160"/>
      <c r="V210" s="160">
        <v>1997.12</v>
      </c>
      <c r="W210" s="196">
        <v>7.9638009049773801</v>
      </c>
      <c r="X210" s="206"/>
      <c r="IQ210" s="4"/>
      <c r="IR210" s="4"/>
    </row>
    <row r="211" spans="1:252" s="49" customFormat="1" ht="24.75" customHeight="1">
      <c r="A211" s="215"/>
      <c r="B211" s="216"/>
      <c r="C211" s="160"/>
      <c r="D211" s="163"/>
      <c r="E211" s="160"/>
      <c r="F211" s="175"/>
      <c r="G211" s="160"/>
      <c r="H211" s="17">
        <v>8</v>
      </c>
      <c r="I211" s="17">
        <v>7</v>
      </c>
      <c r="J211" s="23">
        <f t="shared" si="6"/>
        <v>56</v>
      </c>
      <c r="K211" s="167"/>
      <c r="L211" s="167"/>
      <c r="M211" s="167"/>
      <c r="N211" s="167"/>
      <c r="O211" s="160"/>
      <c r="P211" s="181"/>
      <c r="Q211" s="160"/>
      <c r="R211" s="160"/>
      <c r="S211" s="160"/>
      <c r="T211" s="160"/>
      <c r="U211" s="160"/>
      <c r="V211" s="160"/>
      <c r="W211" s="196"/>
      <c r="X211" s="206"/>
      <c r="IQ211" s="4"/>
      <c r="IR211" s="4"/>
    </row>
    <row r="212" spans="1:252" s="49" customFormat="1" ht="24.75" customHeight="1">
      <c r="A212" s="215"/>
      <c r="B212" s="216"/>
      <c r="C212" s="160"/>
      <c r="D212" s="163" t="s">
        <v>22</v>
      </c>
      <c r="E212" s="160">
        <v>10</v>
      </c>
      <c r="F212" s="175">
        <v>50</v>
      </c>
      <c r="G212" s="160"/>
      <c r="H212" s="17">
        <v>6</v>
      </c>
      <c r="I212" s="17">
        <v>10</v>
      </c>
      <c r="J212" s="23">
        <f t="shared" si="6"/>
        <v>60</v>
      </c>
      <c r="K212" s="167"/>
      <c r="L212" s="167"/>
      <c r="M212" s="167"/>
      <c r="N212" s="167"/>
      <c r="O212" s="160"/>
      <c r="P212" s="181"/>
      <c r="Q212" s="160"/>
      <c r="R212" s="160"/>
      <c r="S212" s="160"/>
      <c r="T212" s="160"/>
      <c r="U212" s="160"/>
      <c r="V212" s="160"/>
      <c r="W212" s="196"/>
      <c r="X212" s="206"/>
      <c r="IQ212" s="4"/>
      <c r="IR212" s="4"/>
    </row>
    <row r="213" spans="1:252" s="49" customFormat="1" ht="24.75" customHeight="1">
      <c r="A213" s="215"/>
      <c r="B213" s="216"/>
      <c r="C213" s="160"/>
      <c r="D213" s="163"/>
      <c r="E213" s="160"/>
      <c r="F213" s="175"/>
      <c r="G213" s="160"/>
      <c r="H213" s="17">
        <v>8</v>
      </c>
      <c r="I213" s="17">
        <v>40</v>
      </c>
      <c r="J213" s="23">
        <f t="shared" si="6"/>
        <v>320</v>
      </c>
      <c r="K213" s="167"/>
      <c r="L213" s="167"/>
      <c r="M213" s="167"/>
      <c r="N213" s="167"/>
      <c r="O213" s="160"/>
      <c r="P213" s="181"/>
      <c r="Q213" s="160"/>
      <c r="R213" s="160"/>
      <c r="S213" s="160"/>
      <c r="T213" s="160"/>
      <c r="U213" s="160"/>
      <c r="V213" s="160"/>
      <c r="W213" s="196"/>
      <c r="X213" s="206"/>
      <c r="IQ213" s="4"/>
      <c r="IR213" s="4"/>
    </row>
    <row r="214" spans="1:252" s="49" customFormat="1" ht="34.700000000000003" customHeight="1">
      <c r="A214" s="215">
        <v>23</v>
      </c>
      <c r="B214" s="216" t="s">
        <v>129</v>
      </c>
      <c r="C214" s="149">
        <v>7</v>
      </c>
      <c r="D214" s="18" t="s">
        <v>51</v>
      </c>
      <c r="E214" s="17">
        <v>16</v>
      </c>
      <c r="F214" s="35">
        <v>16</v>
      </c>
      <c r="G214" s="160">
        <v>118</v>
      </c>
      <c r="H214" s="17">
        <v>6</v>
      </c>
      <c r="I214" s="17">
        <v>16</v>
      </c>
      <c r="J214" s="23">
        <f t="shared" si="6"/>
        <v>96</v>
      </c>
      <c r="K214" s="167">
        <v>708</v>
      </c>
      <c r="L214" s="167"/>
      <c r="M214" s="167">
        <v>6</v>
      </c>
      <c r="N214" s="167">
        <v>0</v>
      </c>
      <c r="O214" s="167" t="s">
        <v>20</v>
      </c>
      <c r="P214" s="181" t="s">
        <v>21</v>
      </c>
      <c r="Q214" s="167">
        <v>1300</v>
      </c>
      <c r="R214" s="160"/>
      <c r="S214" s="160">
        <v>4465</v>
      </c>
      <c r="T214" s="160"/>
      <c r="U214" s="160"/>
      <c r="V214" s="160">
        <v>1987.12</v>
      </c>
      <c r="W214" s="196">
        <v>6.3064971751412404</v>
      </c>
      <c r="X214" s="206"/>
      <c r="IQ214" s="4"/>
      <c r="IR214" s="4"/>
    </row>
    <row r="215" spans="1:252" s="49" customFormat="1" ht="24.75" customHeight="1">
      <c r="A215" s="215"/>
      <c r="B215" s="216"/>
      <c r="C215" s="149"/>
      <c r="D215" s="18" t="s">
        <v>22</v>
      </c>
      <c r="E215" s="17">
        <v>19</v>
      </c>
      <c r="F215" s="35">
        <v>95</v>
      </c>
      <c r="G215" s="160"/>
      <c r="H215" s="17">
        <v>6</v>
      </c>
      <c r="I215" s="17">
        <v>95</v>
      </c>
      <c r="J215" s="23">
        <f t="shared" si="6"/>
        <v>570</v>
      </c>
      <c r="K215" s="167"/>
      <c r="L215" s="167"/>
      <c r="M215" s="167"/>
      <c r="N215" s="167"/>
      <c r="O215" s="167"/>
      <c r="P215" s="181"/>
      <c r="Q215" s="167"/>
      <c r="R215" s="160"/>
      <c r="S215" s="160"/>
      <c r="T215" s="160"/>
      <c r="U215" s="160"/>
      <c r="V215" s="160"/>
      <c r="W215" s="196"/>
      <c r="X215" s="206"/>
      <c r="IQ215" s="4"/>
      <c r="IR215" s="4"/>
    </row>
    <row r="216" spans="1:252" s="49" customFormat="1" ht="24.75" customHeight="1">
      <c r="A216" s="215"/>
      <c r="B216" s="216"/>
      <c r="C216" s="149"/>
      <c r="D216" s="18" t="s">
        <v>130</v>
      </c>
      <c r="E216" s="17">
        <v>7</v>
      </c>
      <c r="F216" s="35">
        <v>7</v>
      </c>
      <c r="G216" s="160"/>
      <c r="H216" s="17">
        <v>6</v>
      </c>
      <c r="I216" s="17">
        <v>7</v>
      </c>
      <c r="J216" s="23">
        <f t="shared" si="6"/>
        <v>42</v>
      </c>
      <c r="K216" s="167"/>
      <c r="L216" s="167"/>
      <c r="M216" s="167"/>
      <c r="N216" s="167"/>
      <c r="O216" s="167"/>
      <c r="P216" s="181"/>
      <c r="Q216" s="167"/>
      <c r="R216" s="160"/>
      <c r="S216" s="160"/>
      <c r="T216" s="160"/>
      <c r="U216" s="160"/>
      <c r="V216" s="160"/>
      <c r="W216" s="196"/>
      <c r="X216" s="206"/>
      <c r="IQ216" s="4"/>
      <c r="IR216" s="4"/>
    </row>
    <row r="217" spans="1:252" s="49" customFormat="1" ht="24.75" customHeight="1">
      <c r="A217" s="215">
        <v>24</v>
      </c>
      <c r="B217" s="216" t="s">
        <v>131</v>
      </c>
      <c r="C217" s="149">
        <v>6</v>
      </c>
      <c r="D217" s="18" t="s">
        <v>69</v>
      </c>
      <c r="E217" s="17">
        <v>3</v>
      </c>
      <c r="F217" s="35">
        <v>18</v>
      </c>
      <c r="G217" s="171">
        <v>108</v>
      </c>
      <c r="H217" s="17">
        <v>6</v>
      </c>
      <c r="I217" s="17">
        <v>18</v>
      </c>
      <c r="J217" s="23">
        <f t="shared" si="6"/>
        <v>108</v>
      </c>
      <c r="K217" s="167">
        <v>828</v>
      </c>
      <c r="L217" s="167"/>
      <c r="M217" s="167">
        <v>11</v>
      </c>
      <c r="N217" s="167">
        <v>0</v>
      </c>
      <c r="O217" s="167" t="s">
        <v>29</v>
      </c>
      <c r="P217" s="181" t="s">
        <v>21</v>
      </c>
      <c r="Q217" s="189" t="s">
        <v>127</v>
      </c>
      <c r="R217" s="160"/>
      <c r="S217" s="160">
        <v>6534</v>
      </c>
      <c r="T217" s="160"/>
      <c r="U217" s="160"/>
      <c r="V217" s="160">
        <v>2004.9</v>
      </c>
      <c r="W217" s="196">
        <v>7.8913043478260896</v>
      </c>
      <c r="X217" s="206"/>
      <c r="IR217" s="4"/>
    </row>
    <row r="218" spans="1:252" s="49" customFormat="1" ht="24.75" customHeight="1">
      <c r="A218" s="215"/>
      <c r="B218" s="216"/>
      <c r="C218" s="149"/>
      <c r="D218" s="18" t="s">
        <v>69</v>
      </c>
      <c r="E218" s="17">
        <v>15</v>
      </c>
      <c r="F218" s="35">
        <v>90</v>
      </c>
      <c r="G218" s="171"/>
      <c r="H218" s="17">
        <v>8</v>
      </c>
      <c r="I218" s="17">
        <v>90</v>
      </c>
      <c r="J218" s="23">
        <f t="shared" si="6"/>
        <v>720</v>
      </c>
      <c r="K218" s="167"/>
      <c r="L218" s="167"/>
      <c r="M218" s="167"/>
      <c r="N218" s="167"/>
      <c r="O218" s="167"/>
      <c r="P218" s="181"/>
      <c r="Q218" s="160"/>
      <c r="R218" s="160"/>
      <c r="S218" s="160"/>
      <c r="T218" s="160"/>
      <c r="U218" s="160"/>
      <c r="V218" s="160"/>
      <c r="W218" s="196"/>
      <c r="X218" s="206"/>
      <c r="IR218" s="4"/>
    </row>
    <row r="219" spans="1:252" ht="24.75" customHeight="1">
      <c r="A219" s="215">
        <v>25</v>
      </c>
      <c r="B219" s="216" t="s">
        <v>132</v>
      </c>
      <c r="C219" s="149">
        <v>6</v>
      </c>
      <c r="D219" s="18" t="s">
        <v>51</v>
      </c>
      <c r="E219" s="23">
        <v>13</v>
      </c>
      <c r="F219" s="24">
        <v>13</v>
      </c>
      <c r="G219" s="176">
        <v>88</v>
      </c>
      <c r="H219" s="23">
        <v>6</v>
      </c>
      <c r="I219" s="23">
        <v>13</v>
      </c>
      <c r="J219" s="23">
        <f t="shared" si="6"/>
        <v>78</v>
      </c>
      <c r="K219" s="167">
        <v>528</v>
      </c>
      <c r="L219" s="167"/>
      <c r="M219" s="167">
        <v>1</v>
      </c>
      <c r="N219" s="167">
        <v>0</v>
      </c>
      <c r="O219" s="167" t="s">
        <v>29</v>
      </c>
      <c r="P219" s="181" t="s">
        <v>21</v>
      </c>
      <c r="Q219" s="167">
        <v>1300</v>
      </c>
      <c r="R219" s="160"/>
      <c r="S219" s="160">
        <v>3415</v>
      </c>
      <c r="T219" s="160"/>
      <c r="U219" s="160"/>
      <c r="V219" s="167">
        <v>1989.12</v>
      </c>
      <c r="W219" s="196">
        <v>6.4678030303030303</v>
      </c>
      <c r="X219" s="206"/>
    </row>
    <row r="220" spans="1:252" ht="24.75" customHeight="1">
      <c r="A220" s="215"/>
      <c r="B220" s="216"/>
      <c r="C220" s="149"/>
      <c r="D220" s="18" t="s">
        <v>26</v>
      </c>
      <c r="E220" s="23">
        <v>17</v>
      </c>
      <c r="F220" s="24">
        <v>68</v>
      </c>
      <c r="G220" s="176"/>
      <c r="H220" s="23">
        <v>6</v>
      </c>
      <c r="I220" s="23">
        <v>68</v>
      </c>
      <c r="J220" s="23">
        <f t="shared" si="6"/>
        <v>408</v>
      </c>
      <c r="K220" s="167"/>
      <c r="L220" s="167"/>
      <c r="M220" s="167"/>
      <c r="N220" s="167"/>
      <c r="O220" s="167"/>
      <c r="P220" s="181"/>
      <c r="Q220" s="167"/>
      <c r="R220" s="160"/>
      <c r="S220" s="160"/>
      <c r="T220" s="160"/>
      <c r="U220" s="160"/>
      <c r="V220" s="167"/>
      <c r="W220" s="196"/>
      <c r="X220" s="206"/>
    </row>
    <row r="221" spans="1:252" ht="24.75" customHeight="1">
      <c r="A221" s="215"/>
      <c r="B221" s="216"/>
      <c r="C221" s="149"/>
      <c r="D221" s="17">
        <v>6</v>
      </c>
      <c r="E221" s="17">
        <v>7</v>
      </c>
      <c r="F221" s="35">
        <v>7</v>
      </c>
      <c r="G221" s="176"/>
      <c r="H221" s="17">
        <v>6</v>
      </c>
      <c r="I221" s="17">
        <v>7</v>
      </c>
      <c r="J221" s="23">
        <f t="shared" si="6"/>
        <v>42</v>
      </c>
      <c r="K221" s="167"/>
      <c r="L221" s="167"/>
      <c r="M221" s="167"/>
      <c r="N221" s="167"/>
      <c r="O221" s="167"/>
      <c r="P221" s="181"/>
      <c r="Q221" s="167"/>
      <c r="R221" s="160"/>
      <c r="S221" s="160"/>
      <c r="T221" s="160"/>
      <c r="U221" s="160"/>
      <c r="V221" s="167"/>
      <c r="W221" s="196"/>
      <c r="X221" s="206"/>
    </row>
    <row r="222" spans="1:252" ht="24.75" customHeight="1">
      <c r="A222" s="33">
        <v>26</v>
      </c>
      <c r="B222" s="34" t="s">
        <v>164</v>
      </c>
      <c r="C222" s="25">
        <v>6</v>
      </c>
      <c r="D222" s="18" t="s">
        <v>134</v>
      </c>
      <c r="E222" s="37">
        <v>16</v>
      </c>
      <c r="F222" s="38">
        <f>3*E222</f>
        <v>48</v>
      </c>
      <c r="G222" s="47">
        <v>48</v>
      </c>
      <c r="H222" s="37">
        <v>6</v>
      </c>
      <c r="I222" s="37">
        <v>48</v>
      </c>
      <c r="J222" s="25">
        <f t="shared" si="6"/>
        <v>288</v>
      </c>
      <c r="K222" s="42">
        <v>288</v>
      </c>
      <c r="L222" s="42"/>
      <c r="M222" s="42"/>
      <c r="N222" s="42"/>
      <c r="O222" s="42"/>
      <c r="P222" s="117" t="s">
        <v>21</v>
      </c>
      <c r="Q222" s="19"/>
      <c r="R222" s="19"/>
      <c r="S222" s="19">
        <v>2648</v>
      </c>
      <c r="T222" s="19"/>
      <c r="U222" s="19"/>
      <c r="V222" s="19"/>
      <c r="W222" s="19">
        <v>9.1999999999999993</v>
      </c>
      <c r="X222" s="200" t="s">
        <v>135</v>
      </c>
    </row>
    <row r="223" spans="1:252" ht="24.75" customHeight="1">
      <c r="A223" s="215">
        <v>27</v>
      </c>
      <c r="B223" s="216" t="s">
        <v>136</v>
      </c>
      <c r="C223" s="146">
        <v>6</v>
      </c>
      <c r="D223" s="164" t="s">
        <v>60</v>
      </c>
      <c r="E223" s="221">
        <v>18</v>
      </c>
      <c r="F223" s="221">
        <v>18</v>
      </c>
      <c r="G223" s="177">
        <v>50</v>
      </c>
      <c r="H223" s="37">
        <v>6</v>
      </c>
      <c r="I223" s="37">
        <v>8</v>
      </c>
      <c r="J223" s="25">
        <f t="shared" si="6"/>
        <v>48</v>
      </c>
      <c r="K223" s="169">
        <f>J223+J224+J225+J226+J227+J228</f>
        <v>352</v>
      </c>
      <c r="L223" s="42"/>
      <c r="M223" s="42"/>
      <c r="N223" s="42"/>
      <c r="O223" s="42"/>
      <c r="P223" s="181" t="s">
        <v>21</v>
      </c>
      <c r="Q223" s="189"/>
      <c r="R223" s="189"/>
      <c r="S223" s="189">
        <v>3525</v>
      </c>
      <c r="T223" s="189"/>
      <c r="U223" s="189"/>
      <c r="V223" s="189"/>
      <c r="W223" s="189">
        <v>10</v>
      </c>
      <c r="X223" s="201"/>
    </row>
    <row r="224" spans="1:252" ht="24.75" customHeight="1">
      <c r="A224" s="215"/>
      <c r="B224" s="216"/>
      <c r="C224" s="147"/>
      <c r="D224" s="220"/>
      <c r="E224" s="222"/>
      <c r="F224" s="222"/>
      <c r="G224" s="178"/>
      <c r="H224" s="37">
        <v>8</v>
      </c>
      <c r="I224" s="37">
        <v>10</v>
      </c>
      <c r="J224" s="25">
        <f t="shared" si="6"/>
        <v>80</v>
      </c>
      <c r="K224" s="180"/>
      <c r="L224" s="42"/>
      <c r="M224" s="42"/>
      <c r="N224" s="42"/>
      <c r="O224" s="42"/>
      <c r="P224" s="181"/>
      <c r="Q224" s="189"/>
      <c r="R224" s="189"/>
      <c r="S224" s="189"/>
      <c r="T224" s="189"/>
      <c r="U224" s="189"/>
      <c r="V224" s="189"/>
      <c r="W224" s="189"/>
      <c r="X224" s="201"/>
    </row>
    <row r="225" spans="1:24" ht="24.75" customHeight="1">
      <c r="A225" s="215"/>
      <c r="B225" s="216"/>
      <c r="C225" s="147"/>
      <c r="D225" s="220" t="s">
        <v>137</v>
      </c>
      <c r="E225" s="221">
        <v>17</v>
      </c>
      <c r="F225" s="221">
        <v>17</v>
      </c>
      <c r="G225" s="178"/>
      <c r="H225" s="37">
        <v>6</v>
      </c>
      <c r="I225" s="37">
        <v>8</v>
      </c>
      <c r="J225" s="25">
        <f t="shared" si="6"/>
        <v>48</v>
      </c>
      <c r="K225" s="180"/>
      <c r="L225" s="42"/>
      <c r="M225" s="42"/>
      <c r="N225" s="42"/>
      <c r="O225" s="42"/>
      <c r="P225" s="181"/>
      <c r="Q225" s="189"/>
      <c r="R225" s="189"/>
      <c r="S225" s="189"/>
      <c r="T225" s="189"/>
      <c r="U225" s="189"/>
      <c r="V225" s="189"/>
      <c r="W225" s="189"/>
      <c r="X225" s="201"/>
    </row>
    <row r="226" spans="1:24" ht="24.75" customHeight="1">
      <c r="A226" s="215"/>
      <c r="B226" s="216"/>
      <c r="C226" s="147"/>
      <c r="D226" s="220"/>
      <c r="E226" s="222"/>
      <c r="F226" s="222"/>
      <c r="G226" s="178"/>
      <c r="H226" s="37">
        <v>8</v>
      </c>
      <c r="I226" s="37">
        <v>9</v>
      </c>
      <c r="J226" s="25">
        <f t="shared" si="6"/>
        <v>72</v>
      </c>
      <c r="K226" s="180"/>
      <c r="L226" s="42"/>
      <c r="M226" s="42"/>
      <c r="N226" s="42"/>
      <c r="O226" s="42"/>
      <c r="P226" s="181"/>
      <c r="Q226" s="189"/>
      <c r="R226" s="189"/>
      <c r="S226" s="189"/>
      <c r="T226" s="189"/>
      <c r="U226" s="189"/>
      <c r="V226" s="189"/>
      <c r="W226" s="189"/>
      <c r="X226" s="201"/>
    </row>
    <row r="227" spans="1:24" ht="24.75" customHeight="1">
      <c r="A227" s="215"/>
      <c r="B227" s="216"/>
      <c r="C227" s="147"/>
      <c r="D227" s="220" t="s">
        <v>138</v>
      </c>
      <c r="E227" s="221">
        <v>15</v>
      </c>
      <c r="F227" s="221">
        <v>15</v>
      </c>
      <c r="G227" s="178"/>
      <c r="H227" s="37">
        <v>6</v>
      </c>
      <c r="I227" s="37">
        <v>8</v>
      </c>
      <c r="J227" s="25">
        <f t="shared" si="6"/>
        <v>48</v>
      </c>
      <c r="K227" s="180"/>
      <c r="L227" s="42"/>
      <c r="M227" s="42"/>
      <c r="N227" s="42"/>
      <c r="O227" s="42"/>
      <c r="P227" s="181"/>
      <c r="Q227" s="189"/>
      <c r="R227" s="189"/>
      <c r="S227" s="189"/>
      <c r="T227" s="189"/>
      <c r="U227" s="189"/>
      <c r="V227" s="189"/>
      <c r="W227" s="189"/>
      <c r="X227" s="201"/>
    </row>
    <row r="228" spans="1:24" ht="24.75" customHeight="1">
      <c r="A228" s="215"/>
      <c r="B228" s="216"/>
      <c r="C228" s="148"/>
      <c r="D228" s="165"/>
      <c r="E228" s="222"/>
      <c r="F228" s="222"/>
      <c r="G228" s="179"/>
      <c r="H228" s="37">
        <v>8</v>
      </c>
      <c r="I228" s="37">
        <v>7</v>
      </c>
      <c r="J228" s="25">
        <f t="shared" si="6"/>
        <v>56</v>
      </c>
      <c r="K228" s="170"/>
      <c r="L228" s="42"/>
      <c r="M228" s="42"/>
      <c r="N228" s="42"/>
      <c r="O228" s="42"/>
      <c r="P228" s="181"/>
      <c r="Q228" s="189"/>
      <c r="R228" s="189"/>
      <c r="S228" s="189"/>
      <c r="T228" s="189"/>
      <c r="U228" s="189"/>
      <c r="V228" s="189"/>
      <c r="W228" s="189"/>
      <c r="X228" s="202"/>
    </row>
    <row r="229" spans="1:24" ht="24.75" customHeight="1">
      <c r="A229" s="142" t="s">
        <v>139</v>
      </c>
      <c r="B229" s="143"/>
      <c r="C229" s="37"/>
      <c r="D229" s="37"/>
      <c r="E229" s="37"/>
      <c r="F229" s="37">
        <f>SUM(F166:F221)</f>
        <v>3479</v>
      </c>
      <c r="G229" s="37">
        <f>SUM(G166:G221)</f>
        <v>3479</v>
      </c>
      <c r="H229" s="37"/>
      <c r="I229" s="37">
        <f>SUM(I166:I228)</f>
        <v>3577</v>
      </c>
      <c r="J229" s="37">
        <f>SUM(J166:J221)</f>
        <v>15389</v>
      </c>
      <c r="K229" s="37">
        <f>SUM(K166:K221)</f>
        <v>15389</v>
      </c>
      <c r="L229" s="37"/>
      <c r="M229" s="37">
        <f>SUM(M166:M221)</f>
        <v>1183</v>
      </c>
      <c r="N229" s="37">
        <f>SUM(N166:N221)</f>
        <v>0</v>
      </c>
      <c r="O229" s="37"/>
      <c r="P229" s="37"/>
      <c r="Q229" s="37"/>
      <c r="R229" s="37">
        <f>SUM(R166:R221)</f>
        <v>0</v>
      </c>
      <c r="S229" s="37">
        <f>SUM(S166:S221)</f>
        <v>146275.45000000001</v>
      </c>
      <c r="T229" s="37"/>
      <c r="U229" s="33"/>
      <c r="V229" s="37"/>
      <c r="W229" s="110"/>
      <c r="X229" s="111"/>
    </row>
    <row r="230" spans="1:24" ht="19.5" customHeight="1">
      <c r="A230" s="144" t="s">
        <v>140</v>
      </c>
      <c r="B230" s="144"/>
      <c r="C230" s="17"/>
      <c r="D230" s="17"/>
      <c r="E230" s="17"/>
      <c r="F230" s="17"/>
      <c r="G230" s="17"/>
      <c r="H230" s="17"/>
      <c r="I230" s="118">
        <f>I165+I229</f>
        <v>8727</v>
      </c>
      <c r="J230" s="118"/>
      <c r="K230" s="118">
        <f>K165+K229</f>
        <v>36672</v>
      </c>
      <c r="L230" s="118">
        <f>L165+L229</f>
        <v>0</v>
      </c>
      <c r="M230" s="17"/>
      <c r="N230" s="17"/>
      <c r="O230" s="17"/>
      <c r="P230" s="17"/>
      <c r="Q230" s="17"/>
      <c r="R230" s="119">
        <f>R165+R229</f>
        <v>34434.300000000003</v>
      </c>
      <c r="S230" s="17">
        <f>S165+S229</f>
        <v>293170.69</v>
      </c>
      <c r="T230" s="120">
        <f>SUM(T4:T229)</f>
        <v>4689</v>
      </c>
      <c r="U230" s="33"/>
      <c r="V230" s="17"/>
      <c r="W230" s="113"/>
      <c r="X230" s="114"/>
    </row>
    <row r="231" spans="1:24" ht="28.5" customHeight="1">
      <c r="A231" s="116" t="s">
        <v>165</v>
      </c>
    </row>
    <row r="232" spans="1:24" ht="30" customHeight="1">
      <c r="A232" s="116" t="s">
        <v>166</v>
      </c>
    </row>
  </sheetData>
  <mergeCells count="1404">
    <mergeCell ref="X222:X228"/>
    <mergeCell ref="X166:X167"/>
    <mergeCell ref="X168:X174"/>
    <mergeCell ref="X178:X179"/>
    <mergeCell ref="X180:X181"/>
    <mergeCell ref="X182:X183"/>
    <mergeCell ref="X184:X185"/>
    <mergeCell ref="X186:X189"/>
    <mergeCell ref="X190:X193"/>
    <mergeCell ref="X194:X195"/>
    <mergeCell ref="X196:X197"/>
    <mergeCell ref="X200:X202"/>
    <mergeCell ref="X205:X206"/>
    <mergeCell ref="X208:X209"/>
    <mergeCell ref="X210:X213"/>
    <mergeCell ref="X214:X216"/>
    <mergeCell ref="X217:X218"/>
    <mergeCell ref="X219:X221"/>
    <mergeCell ref="X115:X118"/>
    <mergeCell ref="X119:X122"/>
    <mergeCell ref="X125:X128"/>
    <mergeCell ref="X129:X132"/>
    <mergeCell ref="X133:X135"/>
    <mergeCell ref="X136:X138"/>
    <mergeCell ref="X139:X142"/>
    <mergeCell ref="X144:X145"/>
    <mergeCell ref="X146:X147"/>
    <mergeCell ref="X148:X149"/>
    <mergeCell ref="X150:X151"/>
    <mergeCell ref="X152:X153"/>
    <mergeCell ref="X154:X155"/>
    <mergeCell ref="X156:X157"/>
    <mergeCell ref="X158:X159"/>
    <mergeCell ref="X160:X162"/>
    <mergeCell ref="X163:X164"/>
    <mergeCell ref="W200:W202"/>
    <mergeCell ref="W205:W206"/>
    <mergeCell ref="W208:W209"/>
    <mergeCell ref="W210:W213"/>
    <mergeCell ref="W214:W216"/>
    <mergeCell ref="W217:W218"/>
    <mergeCell ref="W219:W221"/>
    <mergeCell ref="W223:W228"/>
    <mergeCell ref="X4:X7"/>
    <mergeCell ref="X8:X11"/>
    <mergeCell ref="X12:X15"/>
    <mergeCell ref="X16:X19"/>
    <mergeCell ref="X20:X23"/>
    <mergeCell ref="X24:X31"/>
    <mergeCell ref="X32:X35"/>
    <mergeCell ref="X36:X39"/>
    <mergeCell ref="X40:X43"/>
    <mergeCell ref="X44:X47"/>
    <mergeCell ref="X48:X51"/>
    <mergeCell ref="X52:X55"/>
    <mergeCell ref="X56:X59"/>
    <mergeCell ref="X60:X67"/>
    <mergeCell ref="X68:X71"/>
    <mergeCell ref="X72:X75"/>
    <mergeCell ref="X76:X79"/>
    <mergeCell ref="X80:X83"/>
    <mergeCell ref="X84:X87"/>
    <mergeCell ref="X88:X91"/>
    <mergeCell ref="X92:X95"/>
    <mergeCell ref="X96:X101"/>
    <mergeCell ref="X102:X106"/>
    <mergeCell ref="X107:X114"/>
    <mergeCell ref="W150:W151"/>
    <mergeCell ref="W152:W153"/>
    <mergeCell ref="W154:W155"/>
    <mergeCell ref="W156:W157"/>
    <mergeCell ref="W158:W159"/>
    <mergeCell ref="W160:W162"/>
    <mergeCell ref="W163:W164"/>
    <mergeCell ref="W166:W167"/>
    <mergeCell ref="W168:W174"/>
    <mergeCell ref="W178:W179"/>
    <mergeCell ref="W180:W181"/>
    <mergeCell ref="W182:W183"/>
    <mergeCell ref="W184:W185"/>
    <mergeCell ref="W186:W189"/>
    <mergeCell ref="W190:W193"/>
    <mergeCell ref="W194:W195"/>
    <mergeCell ref="W196:W197"/>
    <mergeCell ref="W80:W83"/>
    <mergeCell ref="W84:W87"/>
    <mergeCell ref="W88:W91"/>
    <mergeCell ref="W92:W95"/>
    <mergeCell ref="W96:W101"/>
    <mergeCell ref="W102:W106"/>
    <mergeCell ref="W107:W114"/>
    <mergeCell ref="W115:W118"/>
    <mergeCell ref="W119:W122"/>
    <mergeCell ref="W125:W128"/>
    <mergeCell ref="W129:W132"/>
    <mergeCell ref="W133:W135"/>
    <mergeCell ref="W136:W138"/>
    <mergeCell ref="W139:W142"/>
    <mergeCell ref="W144:W145"/>
    <mergeCell ref="W146:W147"/>
    <mergeCell ref="W148:W149"/>
    <mergeCell ref="W4:W7"/>
    <mergeCell ref="W8:W11"/>
    <mergeCell ref="W12:W15"/>
    <mergeCell ref="W16:W19"/>
    <mergeCell ref="W20:W23"/>
    <mergeCell ref="W24:W31"/>
    <mergeCell ref="W32:W35"/>
    <mergeCell ref="W36:W39"/>
    <mergeCell ref="W40:W43"/>
    <mergeCell ref="W44:W47"/>
    <mergeCell ref="W48:W51"/>
    <mergeCell ref="W52:W55"/>
    <mergeCell ref="W56:W59"/>
    <mergeCell ref="W60:W67"/>
    <mergeCell ref="W68:W71"/>
    <mergeCell ref="W72:W75"/>
    <mergeCell ref="W76:W79"/>
    <mergeCell ref="V168:V174"/>
    <mergeCell ref="V178:V179"/>
    <mergeCell ref="V180:V181"/>
    <mergeCell ref="V182:V183"/>
    <mergeCell ref="V184:V185"/>
    <mergeCell ref="V186:V189"/>
    <mergeCell ref="V190:V193"/>
    <mergeCell ref="V194:V195"/>
    <mergeCell ref="V196:V197"/>
    <mergeCell ref="V200:V202"/>
    <mergeCell ref="V205:V206"/>
    <mergeCell ref="V208:V209"/>
    <mergeCell ref="V210:V213"/>
    <mergeCell ref="V214:V216"/>
    <mergeCell ref="V217:V218"/>
    <mergeCell ref="V219:V221"/>
    <mergeCell ref="V223:V228"/>
    <mergeCell ref="V115:V118"/>
    <mergeCell ref="V119:V122"/>
    <mergeCell ref="V125:V128"/>
    <mergeCell ref="V129:V132"/>
    <mergeCell ref="V133:V138"/>
    <mergeCell ref="V139:V142"/>
    <mergeCell ref="V144:V145"/>
    <mergeCell ref="V146:V147"/>
    <mergeCell ref="V148:V149"/>
    <mergeCell ref="V150:V151"/>
    <mergeCell ref="V152:V153"/>
    <mergeCell ref="V154:V155"/>
    <mergeCell ref="V156:V157"/>
    <mergeCell ref="V158:V159"/>
    <mergeCell ref="V160:V162"/>
    <mergeCell ref="V163:V164"/>
    <mergeCell ref="V166:V167"/>
    <mergeCell ref="U200:U202"/>
    <mergeCell ref="U205:U206"/>
    <mergeCell ref="U208:U209"/>
    <mergeCell ref="U210:U213"/>
    <mergeCell ref="U214:U216"/>
    <mergeCell ref="U217:U218"/>
    <mergeCell ref="U219:U221"/>
    <mergeCell ref="U223:U228"/>
    <mergeCell ref="V4:V7"/>
    <mergeCell ref="V8:V11"/>
    <mergeCell ref="V12:V15"/>
    <mergeCell ref="V16:V19"/>
    <mergeCell ref="V20:V23"/>
    <mergeCell ref="V24:V31"/>
    <mergeCell ref="V32:V35"/>
    <mergeCell ref="V36:V39"/>
    <mergeCell ref="V40:V43"/>
    <mergeCell ref="V44:V47"/>
    <mergeCell ref="V48:V51"/>
    <mergeCell ref="V52:V55"/>
    <mergeCell ref="V56:V59"/>
    <mergeCell ref="V60:V67"/>
    <mergeCell ref="V68:V71"/>
    <mergeCell ref="V72:V75"/>
    <mergeCell ref="V76:V79"/>
    <mergeCell ref="V80:V83"/>
    <mergeCell ref="V84:V87"/>
    <mergeCell ref="V88:V91"/>
    <mergeCell ref="V92:V95"/>
    <mergeCell ref="V96:V101"/>
    <mergeCell ref="V102:V106"/>
    <mergeCell ref="V107:V114"/>
    <mergeCell ref="U150:U151"/>
    <mergeCell ref="U152:U153"/>
    <mergeCell ref="U154:U155"/>
    <mergeCell ref="U156:U157"/>
    <mergeCell ref="U158:U159"/>
    <mergeCell ref="U160:U162"/>
    <mergeCell ref="U163:U164"/>
    <mergeCell ref="U166:U167"/>
    <mergeCell ref="U168:U174"/>
    <mergeCell ref="U178:U179"/>
    <mergeCell ref="U180:U181"/>
    <mergeCell ref="U182:U183"/>
    <mergeCell ref="U184:U185"/>
    <mergeCell ref="U186:U189"/>
    <mergeCell ref="U190:U193"/>
    <mergeCell ref="U194:U195"/>
    <mergeCell ref="U196:U197"/>
    <mergeCell ref="U80:U83"/>
    <mergeCell ref="U84:U87"/>
    <mergeCell ref="U88:U91"/>
    <mergeCell ref="U92:U95"/>
    <mergeCell ref="U96:U101"/>
    <mergeCell ref="U102:U106"/>
    <mergeCell ref="U107:U114"/>
    <mergeCell ref="U115:U118"/>
    <mergeCell ref="U119:U122"/>
    <mergeCell ref="U125:U128"/>
    <mergeCell ref="U129:U132"/>
    <mergeCell ref="U133:U135"/>
    <mergeCell ref="U136:U138"/>
    <mergeCell ref="U139:U142"/>
    <mergeCell ref="U144:U145"/>
    <mergeCell ref="U146:U147"/>
    <mergeCell ref="U148:U149"/>
    <mergeCell ref="U4:U7"/>
    <mergeCell ref="U8:U11"/>
    <mergeCell ref="U12:U15"/>
    <mergeCell ref="U16:U19"/>
    <mergeCell ref="U20:U23"/>
    <mergeCell ref="U24:U31"/>
    <mergeCell ref="U32:U35"/>
    <mergeCell ref="U36:U39"/>
    <mergeCell ref="U40:U43"/>
    <mergeCell ref="U44:U47"/>
    <mergeCell ref="U48:U51"/>
    <mergeCell ref="U52:U55"/>
    <mergeCell ref="U56:U59"/>
    <mergeCell ref="U60:U67"/>
    <mergeCell ref="U68:U71"/>
    <mergeCell ref="U72:U75"/>
    <mergeCell ref="U76:U79"/>
    <mergeCell ref="T168:T174"/>
    <mergeCell ref="T178:T179"/>
    <mergeCell ref="T180:T181"/>
    <mergeCell ref="T182:T183"/>
    <mergeCell ref="T184:T185"/>
    <mergeCell ref="T186:T189"/>
    <mergeCell ref="T190:T193"/>
    <mergeCell ref="T194:T195"/>
    <mergeCell ref="T196:T197"/>
    <mergeCell ref="T200:T202"/>
    <mergeCell ref="T205:T206"/>
    <mergeCell ref="T208:T209"/>
    <mergeCell ref="T210:T213"/>
    <mergeCell ref="T214:T216"/>
    <mergeCell ref="T217:T218"/>
    <mergeCell ref="T219:T221"/>
    <mergeCell ref="T223:T228"/>
    <mergeCell ref="T119:T122"/>
    <mergeCell ref="T125:T128"/>
    <mergeCell ref="T129:T132"/>
    <mergeCell ref="T133:T135"/>
    <mergeCell ref="T136:T138"/>
    <mergeCell ref="T139:T142"/>
    <mergeCell ref="T144:T145"/>
    <mergeCell ref="T146:T147"/>
    <mergeCell ref="T148:T149"/>
    <mergeCell ref="T150:T151"/>
    <mergeCell ref="T152:T153"/>
    <mergeCell ref="T154:T155"/>
    <mergeCell ref="T156:T157"/>
    <mergeCell ref="T158:T159"/>
    <mergeCell ref="T160:T162"/>
    <mergeCell ref="T163:T164"/>
    <mergeCell ref="T166:T167"/>
    <mergeCell ref="S205:S206"/>
    <mergeCell ref="S208:S209"/>
    <mergeCell ref="S210:S213"/>
    <mergeCell ref="S214:S216"/>
    <mergeCell ref="S217:S218"/>
    <mergeCell ref="S219:S221"/>
    <mergeCell ref="S223:S228"/>
    <mergeCell ref="T4:T7"/>
    <mergeCell ref="T8:T11"/>
    <mergeCell ref="T12:T15"/>
    <mergeCell ref="T16:T19"/>
    <mergeCell ref="T20:T23"/>
    <mergeCell ref="T24:T31"/>
    <mergeCell ref="T32:T35"/>
    <mergeCell ref="T36:T39"/>
    <mergeCell ref="T40:T43"/>
    <mergeCell ref="T44:T47"/>
    <mergeCell ref="T48:T51"/>
    <mergeCell ref="T52:T55"/>
    <mergeCell ref="T56:T59"/>
    <mergeCell ref="T60:T67"/>
    <mergeCell ref="T68:T71"/>
    <mergeCell ref="T72:T75"/>
    <mergeCell ref="T76:T79"/>
    <mergeCell ref="T80:T83"/>
    <mergeCell ref="T84:T87"/>
    <mergeCell ref="T88:T91"/>
    <mergeCell ref="T92:T95"/>
    <mergeCell ref="T96:T101"/>
    <mergeCell ref="T102:T106"/>
    <mergeCell ref="T107:T114"/>
    <mergeCell ref="T115:T118"/>
    <mergeCell ref="S154:S155"/>
    <mergeCell ref="S156:S157"/>
    <mergeCell ref="S158:S159"/>
    <mergeCell ref="S160:S162"/>
    <mergeCell ref="S163:S164"/>
    <mergeCell ref="S166:S167"/>
    <mergeCell ref="S168:S174"/>
    <mergeCell ref="S178:S179"/>
    <mergeCell ref="S180:S181"/>
    <mergeCell ref="S182:S183"/>
    <mergeCell ref="S184:S185"/>
    <mergeCell ref="S186:S189"/>
    <mergeCell ref="S190:S193"/>
    <mergeCell ref="S194:S195"/>
    <mergeCell ref="S196:S197"/>
    <mergeCell ref="S200:S202"/>
    <mergeCell ref="S203:S204"/>
    <mergeCell ref="S88:S91"/>
    <mergeCell ref="S92:S95"/>
    <mergeCell ref="S96:S101"/>
    <mergeCell ref="S102:S106"/>
    <mergeCell ref="S107:S114"/>
    <mergeCell ref="S115:S118"/>
    <mergeCell ref="S119:S122"/>
    <mergeCell ref="S125:S128"/>
    <mergeCell ref="S129:S132"/>
    <mergeCell ref="S133:S135"/>
    <mergeCell ref="S136:S138"/>
    <mergeCell ref="S139:S142"/>
    <mergeCell ref="S144:S145"/>
    <mergeCell ref="S146:S147"/>
    <mergeCell ref="S148:S149"/>
    <mergeCell ref="S150:S151"/>
    <mergeCell ref="S152:S153"/>
    <mergeCell ref="R184:R185"/>
    <mergeCell ref="R186:R189"/>
    <mergeCell ref="R190:R193"/>
    <mergeCell ref="R194:R195"/>
    <mergeCell ref="R196:R197"/>
    <mergeCell ref="R200:R202"/>
    <mergeCell ref="R205:R206"/>
    <mergeCell ref="R208:R209"/>
    <mergeCell ref="R210:R213"/>
    <mergeCell ref="R214:R216"/>
    <mergeCell ref="R217:R218"/>
    <mergeCell ref="R219:R221"/>
    <mergeCell ref="R223:R228"/>
    <mergeCell ref="S4:S7"/>
    <mergeCell ref="S8:S11"/>
    <mergeCell ref="S12:S15"/>
    <mergeCell ref="S16:S19"/>
    <mergeCell ref="S20:S23"/>
    <mergeCell ref="S24:S31"/>
    <mergeCell ref="S32:S35"/>
    <mergeCell ref="S36:S39"/>
    <mergeCell ref="S40:S43"/>
    <mergeCell ref="S44:S47"/>
    <mergeCell ref="S48:S51"/>
    <mergeCell ref="S52:S55"/>
    <mergeCell ref="S56:S59"/>
    <mergeCell ref="S60:S67"/>
    <mergeCell ref="S68:S71"/>
    <mergeCell ref="S72:S75"/>
    <mergeCell ref="S76:S79"/>
    <mergeCell ref="S80:S83"/>
    <mergeCell ref="S84:S87"/>
    <mergeCell ref="R136:R138"/>
    <mergeCell ref="R139:R142"/>
    <mergeCell ref="R144:R145"/>
    <mergeCell ref="R146:R147"/>
    <mergeCell ref="R148:R149"/>
    <mergeCell ref="R150:R151"/>
    <mergeCell ref="R152:R153"/>
    <mergeCell ref="R154:R155"/>
    <mergeCell ref="R156:R157"/>
    <mergeCell ref="R158:R159"/>
    <mergeCell ref="R160:R162"/>
    <mergeCell ref="R163:R164"/>
    <mergeCell ref="R166:R167"/>
    <mergeCell ref="R168:R174"/>
    <mergeCell ref="R178:R179"/>
    <mergeCell ref="R180:R181"/>
    <mergeCell ref="R182:R183"/>
    <mergeCell ref="Q217:Q218"/>
    <mergeCell ref="Q219:Q221"/>
    <mergeCell ref="Q223:Q228"/>
    <mergeCell ref="R4:R7"/>
    <mergeCell ref="R8:R11"/>
    <mergeCell ref="R12:R15"/>
    <mergeCell ref="R16:R19"/>
    <mergeCell ref="R20:R23"/>
    <mergeCell ref="R24:R31"/>
    <mergeCell ref="R32:R35"/>
    <mergeCell ref="R36:R39"/>
    <mergeCell ref="R40:R43"/>
    <mergeCell ref="R44:R47"/>
    <mergeCell ref="R48:R51"/>
    <mergeCell ref="R52:R55"/>
    <mergeCell ref="R56:R59"/>
    <mergeCell ref="R60:R67"/>
    <mergeCell ref="R68:R71"/>
    <mergeCell ref="R72:R75"/>
    <mergeCell ref="R76:R79"/>
    <mergeCell ref="R80:R83"/>
    <mergeCell ref="R84:R87"/>
    <mergeCell ref="R88:R91"/>
    <mergeCell ref="R92:R95"/>
    <mergeCell ref="R96:R101"/>
    <mergeCell ref="R102:R106"/>
    <mergeCell ref="R107:R114"/>
    <mergeCell ref="R115:R118"/>
    <mergeCell ref="R119:R122"/>
    <mergeCell ref="R125:R128"/>
    <mergeCell ref="R129:R132"/>
    <mergeCell ref="R133:R135"/>
    <mergeCell ref="Q136:Q138"/>
    <mergeCell ref="Q139:Q142"/>
    <mergeCell ref="Q166:Q167"/>
    <mergeCell ref="Q168:Q173"/>
    <mergeCell ref="Q178:Q179"/>
    <mergeCell ref="Q180:Q181"/>
    <mergeCell ref="Q182:Q183"/>
    <mergeCell ref="Q184:Q185"/>
    <mergeCell ref="Q186:Q189"/>
    <mergeCell ref="Q190:Q193"/>
    <mergeCell ref="Q194:Q195"/>
    <mergeCell ref="Q196:Q197"/>
    <mergeCell ref="Q200:Q202"/>
    <mergeCell ref="Q205:Q206"/>
    <mergeCell ref="Q208:Q209"/>
    <mergeCell ref="Q210:Q213"/>
    <mergeCell ref="Q214:Q216"/>
    <mergeCell ref="P223:P228"/>
    <mergeCell ref="Q4:Q7"/>
    <mergeCell ref="Q8:Q11"/>
    <mergeCell ref="Q12:Q15"/>
    <mergeCell ref="Q16:Q19"/>
    <mergeCell ref="Q20:Q23"/>
    <mergeCell ref="Q24:Q31"/>
    <mergeCell ref="Q32:Q35"/>
    <mergeCell ref="Q36:Q39"/>
    <mergeCell ref="Q40:Q43"/>
    <mergeCell ref="Q44:Q47"/>
    <mergeCell ref="Q48:Q51"/>
    <mergeCell ref="Q52:Q55"/>
    <mergeCell ref="Q56:Q59"/>
    <mergeCell ref="Q60:Q63"/>
    <mergeCell ref="Q64:Q67"/>
    <mergeCell ref="Q68:Q71"/>
    <mergeCell ref="Q72:Q75"/>
    <mergeCell ref="Q76:Q79"/>
    <mergeCell ref="Q80:Q83"/>
    <mergeCell ref="Q84:Q87"/>
    <mergeCell ref="Q88:Q91"/>
    <mergeCell ref="Q92:Q95"/>
    <mergeCell ref="Q96:Q97"/>
    <mergeCell ref="Q98:Q101"/>
    <mergeCell ref="Q102:Q106"/>
    <mergeCell ref="Q107:Q114"/>
    <mergeCell ref="Q115:Q118"/>
    <mergeCell ref="Q119:Q122"/>
    <mergeCell ref="Q125:Q128"/>
    <mergeCell ref="Q129:Q132"/>
    <mergeCell ref="Q133:Q135"/>
    <mergeCell ref="P166:P167"/>
    <mergeCell ref="P168:P173"/>
    <mergeCell ref="P178:P179"/>
    <mergeCell ref="P180:P181"/>
    <mergeCell ref="P182:P183"/>
    <mergeCell ref="P184:P185"/>
    <mergeCell ref="P186:P189"/>
    <mergeCell ref="P190:P193"/>
    <mergeCell ref="P194:P195"/>
    <mergeCell ref="P196:P197"/>
    <mergeCell ref="P200:P202"/>
    <mergeCell ref="P205:P206"/>
    <mergeCell ref="P208:P209"/>
    <mergeCell ref="P210:P213"/>
    <mergeCell ref="P214:P216"/>
    <mergeCell ref="P217:P218"/>
    <mergeCell ref="P219:P221"/>
    <mergeCell ref="P76:P79"/>
    <mergeCell ref="P80:P83"/>
    <mergeCell ref="P84:P87"/>
    <mergeCell ref="P88:P91"/>
    <mergeCell ref="P92:P95"/>
    <mergeCell ref="P96:P97"/>
    <mergeCell ref="P98:P101"/>
    <mergeCell ref="P102:P106"/>
    <mergeCell ref="P107:P110"/>
    <mergeCell ref="P111:P114"/>
    <mergeCell ref="P115:P118"/>
    <mergeCell ref="P119:P122"/>
    <mergeCell ref="P125:P128"/>
    <mergeCell ref="P129:P132"/>
    <mergeCell ref="P133:P135"/>
    <mergeCell ref="P136:P138"/>
    <mergeCell ref="P139:P142"/>
    <mergeCell ref="P4:P7"/>
    <mergeCell ref="P8:P11"/>
    <mergeCell ref="P12:P15"/>
    <mergeCell ref="P16:P19"/>
    <mergeCell ref="P20:P23"/>
    <mergeCell ref="P24:P31"/>
    <mergeCell ref="P32:P35"/>
    <mergeCell ref="P36:P39"/>
    <mergeCell ref="P40:P43"/>
    <mergeCell ref="P44:P47"/>
    <mergeCell ref="P48:P51"/>
    <mergeCell ref="P52:P55"/>
    <mergeCell ref="P56:P59"/>
    <mergeCell ref="P60:P63"/>
    <mergeCell ref="P64:P67"/>
    <mergeCell ref="P68:P71"/>
    <mergeCell ref="P72:P75"/>
    <mergeCell ref="O166:O167"/>
    <mergeCell ref="O168:O173"/>
    <mergeCell ref="O178:O179"/>
    <mergeCell ref="O180:O181"/>
    <mergeCell ref="O182:O183"/>
    <mergeCell ref="O184:O185"/>
    <mergeCell ref="O186:O189"/>
    <mergeCell ref="O190:O193"/>
    <mergeCell ref="O194:O195"/>
    <mergeCell ref="O196:O197"/>
    <mergeCell ref="O200:O202"/>
    <mergeCell ref="O205:O206"/>
    <mergeCell ref="O208:O209"/>
    <mergeCell ref="O210:O213"/>
    <mergeCell ref="O214:O216"/>
    <mergeCell ref="O217:O218"/>
    <mergeCell ref="O219:O221"/>
    <mergeCell ref="O111:O114"/>
    <mergeCell ref="O115:O118"/>
    <mergeCell ref="O119:O122"/>
    <mergeCell ref="O125:O128"/>
    <mergeCell ref="O129:O132"/>
    <mergeCell ref="O133:O135"/>
    <mergeCell ref="O136:O138"/>
    <mergeCell ref="O139:O142"/>
    <mergeCell ref="O144:O145"/>
    <mergeCell ref="O146:O147"/>
    <mergeCell ref="O148:O149"/>
    <mergeCell ref="O150:O151"/>
    <mergeCell ref="O152:O153"/>
    <mergeCell ref="O154:O155"/>
    <mergeCell ref="O156:O157"/>
    <mergeCell ref="O158:O159"/>
    <mergeCell ref="O163:O164"/>
    <mergeCell ref="N200:N202"/>
    <mergeCell ref="N205:N206"/>
    <mergeCell ref="N208:N209"/>
    <mergeCell ref="N210:N213"/>
    <mergeCell ref="N214:N216"/>
    <mergeCell ref="N217:N218"/>
    <mergeCell ref="N219:N221"/>
    <mergeCell ref="O4:O7"/>
    <mergeCell ref="O8:O11"/>
    <mergeCell ref="O12:O15"/>
    <mergeCell ref="O16:O19"/>
    <mergeCell ref="O20:O23"/>
    <mergeCell ref="O24:O31"/>
    <mergeCell ref="O32:O35"/>
    <mergeCell ref="O36:O39"/>
    <mergeCell ref="O40:O43"/>
    <mergeCell ref="O44:O47"/>
    <mergeCell ref="O48:O51"/>
    <mergeCell ref="O52:O55"/>
    <mergeCell ref="O56:O59"/>
    <mergeCell ref="O60:O63"/>
    <mergeCell ref="O64:O67"/>
    <mergeCell ref="O68:O71"/>
    <mergeCell ref="O72:O75"/>
    <mergeCell ref="O76:O79"/>
    <mergeCell ref="O80:O83"/>
    <mergeCell ref="O84:O87"/>
    <mergeCell ref="O88:O91"/>
    <mergeCell ref="O92:O95"/>
    <mergeCell ref="O96:O101"/>
    <mergeCell ref="O102:O106"/>
    <mergeCell ref="O107:O110"/>
    <mergeCell ref="N148:N149"/>
    <mergeCell ref="N150:N151"/>
    <mergeCell ref="N152:N153"/>
    <mergeCell ref="N154:N155"/>
    <mergeCell ref="N156:N157"/>
    <mergeCell ref="N158:N159"/>
    <mergeCell ref="N163:N164"/>
    <mergeCell ref="N166:N167"/>
    <mergeCell ref="N168:N173"/>
    <mergeCell ref="N178:N179"/>
    <mergeCell ref="N180:N181"/>
    <mergeCell ref="N182:N183"/>
    <mergeCell ref="N184:N185"/>
    <mergeCell ref="N186:N189"/>
    <mergeCell ref="N190:N193"/>
    <mergeCell ref="N194:N195"/>
    <mergeCell ref="N196:N197"/>
    <mergeCell ref="N80:N83"/>
    <mergeCell ref="N84:N87"/>
    <mergeCell ref="N88:N91"/>
    <mergeCell ref="N92:N95"/>
    <mergeCell ref="N96:N101"/>
    <mergeCell ref="N102:N106"/>
    <mergeCell ref="N107:N110"/>
    <mergeCell ref="N111:N114"/>
    <mergeCell ref="N115:N118"/>
    <mergeCell ref="N119:N122"/>
    <mergeCell ref="N125:N128"/>
    <mergeCell ref="N129:N132"/>
    <mergeCell ref="N133:N135"/>
    <mergeCell ref="N136:N138"/>
    <mergeCell ref="N139:N142"/>
    <mergeCell ref="N144:N145"/>
    <mergeCell ref="N146:N147"/>
    <mergeCell ref="M180:M181"/>
    <mergeCell ref="M182:M183"/>
    <mergeCell ref="M184:M185"/>
    <mergeCell ref="M186:M189"/>
    <mergeCell ref="M190:M193"/>
    <mergeCell ref="M194:M195"/>
    <mergeCell ref="M196:M197"/>
    <mergeCell ref="M200:M202"/>
    <mergeCell ref="M205:M206"/>
    <mergeCell ref="M208:M209"/>
    <mergeCell ref="M210:M213"/>
    <mergeCell ref="M214:M216"/>
    <mergeCell ref="M217:M218"/>
    <mergeCell ref="M219:M221"/>
    <mergeCell ref="N4:N7"/>
    <mergeCell ref="N8:N11"/>
    <mergeCell ref="N12:N15"/>
    <mergeCell ref="N16:N19"/>
    <mergeCell ref="N20:N23"/>
    <mergeCell ref="N24:N31"/>
    <mergeCell ref="N32:N35"/>
    <mergeCell ref="N36:N39"/>
    <mergeCell ref="N40:N43"/>
    <mergeCell ref="N44:N47"/>
    <mergeCell ref="N48:N51"/>
    <mergeCell ref="N52:N55"/>
    <mergeCell ref="N56:N59"/>
    <mergeCell ref="N60:N63"/>
    <mergeCell ref="N64:N67"/>
    <mergeCell ref="N68:N71"/>
    <mergeCell ref="N72:N75"/>
    <mergeCell ref="N76:N79"/>
    <mergeCell ref="M88:M91"/>
    <mergeCell ref="M92:M95"/>
    <mergeCell ref="M96:M97"/>
    <mergeCell ref="M98:M101"/>
    <mergeCell ref="M102:M106"/>
    <mergeCell ref="M107:M110"/>
    <mergeCell ref="M111:M114"/>
    <mergeCell ref="M115:M118"/>
    <mergeCell ref="M119:M122"/>
    <mergeCell ref="M125:M128"/>
    <mergeCell ref="M129:M132"/>
    <mergeCell ref="M133:M135"/>
    <mergeCell ref="M136:M138"/>
    <mergeCell ref="M139:M142"/>
    <mergeCell ref="M166:M167"/>
    <mergeCell ref="M168:M172"/>
    <mergeCell ref="M178:M179"/>
    <mergeCell ref="L184:L185"/>
    <mergeCell ref="L186:L189"/>
    <mergeCell ref="L190:L193"/>
    <mergeCell ref="L194:L195"/>
    <mergeCell ref="L196:L197"/>
    <mergeCell ref="L200:L202"/>
    <mergeCell ref="L205:L206"/>
    <mergeCell ref="L208:L209"/>
    <mergeCell ref="L210:L213"/>
    <mergeCell ref="L214:L216"/>
    <mergeCell ref="L217:L218"/>
    <mergeCell ref="L219:L221"/>
    <mergeCell ref="M4:M7"/>
    <mergeCell ref="M8:M11"/>
    <mergeCell ref="M12:M15"/>
    <mergeCell ref="M16:M19"/>
    <mergeCell ref="M20:M23"/>
    <mergeCell ref="M24:M31"/>
    <mergeCell ref="M32:M35"/>
    <mergeCell ref="M36:M39"/>
    <mergeCell ref="M40:M43"/>
    <mergeCell ref="M44:M47"/>
    <mergeCell ref="M48:M51"/>
    <mergeCell ref="M52:M55"/>
    <mergeCell ref="M56:M59"/>
    <mergeCell ref="M60:M63"/>
    <mergeCell ref="M64:M67"/>
    <mergeCell ref="M68:M71"/>
    <mergeCell ref="M72:M75"/>
    <mergeCell ref="M76:M79"/>
    <mergeCell ref="M80:M83"/>
    <mergeCell ref="M84:M87"/>
    <mergeCell ref="L96:L97"/>
    <mergeCell ref="L98:L101"/>
    <mergeCell ref="L102:L106"/>
    <mergeCell ref="L107:L110"/>
    <mergeCell ref="L111:L114"/>
    <mergeCell ref="L115:L118"/>
    <mergeCell ref="L119:L122"/>
    <mergeCell ref="L125:L128"/>
    <mergeCell ref="L129:L132"/>
    <mergeCell ref="L133:L135"/>
    <mergeCell ref="L136:L138"/>
    <mergeCell ref="L139:L142"/>
    <mergeCell ref="L166:L167"/>
    <mergeCell ref="L168:L172"/>
    <mergeCell ref="L178:L179"/>
    <mergeCell ref="L180:L181"/>
    <mergeCell ref="L182:L183"/>
    <mergeCell ref="K194:K195"/>
    <mergeCell ref="K196:K197"/>
    <mergeCell ref="K200:K202"/>
    <mergeCell ref="K205:K206"/>
    <mergeCell ref="K208:K209"/>
    <mergeCell ref="K210:K213"/>
    <mergeCell ref="K214:K216"/>
    <mergeCell ref="K217:K218"/>
    <mergeCell ref="K219:K221"/>
    <mergeCell ref="K223:K228"/>
    <mergeCell ref="L4:L7"/>
    <mergeCell ref="L8:L11"/>
    <mergeCell ref="L12:L15"/>
    <mergeCell ref="L16:L19"/>
    <mergeCell ref="L20:L23"/>
    <mergeCell ref="L24:L31"/>
    <mergeCell ref="L32:L35"/>
    <mergeCell ref="L36:L39"/>
    <mergeCell ref="L40:L43"/>
    <mergeCell ref="L44:L47"/>
    <mergeCell ref="L48:L51"/>
    <mergeCell ref="L52:L55"/>
    <mergeCell ref="L56:L59"/>
    <mergeCell ref="L60:L63"/>
    <mergeCell ref="L64:L67"/>
    <mergeCell ref="L68:L71"/>
    <mergeCell ref="L72:L75"/>
    <mergeCell ref="L76:L79"/>
    <mergeCell ref="L80:L83"/>
    <mergeCell ref="L84:L87"/>
    <mergeCell ref="L88:L91"/>
    <mergeCell ref="L92:L95"/>
    <mergeCell ref="K107:K110"/>
    <mergeCell ref="K111:K114"/>
    <mergeCell ref="K115:K118"/>
    <mergeCell ref="K119:K122"/>
    <mergeCell ref="K125:K128"/>
    <mergeCell ref="K129:K132"/>
    <mergeCell ref="K133:K135"/>
    <mergeCell ref="K136:K138"/>
    <mergeCell ref="K139:K142"/>
    <mergeCell ref="K166:K167"/>
    <mergeCell ref="K168:K173"/>
    <mergeCell ref="K178:K179"/>
    <mergeCell ref="K180:K181"/>
    <mergeCell ref="K182:K183"/>
    <mergeCell ref="K184:K185"/>
    <mergeCell ref="K186:K189"/>
    <mergeCell ref="K190:K193"/>
    <mergeCell ref="J166:J167"/>
    <mergeCell ref="J168:J169"/>
    <mergeCell ref="J170:J171"/>
    <mergeCell ref="J172:J173"/>
    <mergeCell ref="J178:J179"/>
    <mergeCell ref="J182:J183"/>
    <mergeCell ref="J184:J185"/>
    <mergeCell ref="J196:J197"/>
    <mergeCell ref="K4:K7"/>
    <mergeCell ref="K8:K11"/>
    <mergeCell ref="K12:K15"/>
    <mergeCell ref="K16:K19"/>
    <mergeCell ref="K20:K23"/>
    <mergeCell ref="K24:K31"/>
    <mergeCell ref="K32:K35"/>
    <mergeCell ref="K36:K39"/>
    <mergeCell ref="K40:K43"/>
    <mergeCell ref="K44:K47"/>
    <mergeCell ref="K48:K51"/>
    <mergeCell ref="K52:K55"/>
    <mergeCell ref="K56:K59"/>
    <mergeCell ref="K60:K63"/>
    <mergeCell ref="K64:K67"/>
    <mergeCell ref="K68:K71"/>
    <mergeCell ref="K72:K75"/>
    <mergeCell ref="K76:K79"/>
    <mergeCell ref="K80:K83"/>
    <mergeCell ref="K84:K87"/>
    <mergeCell ref="K88:K91"/>
    <mergeCell ref="K92:K95"/>
    <mergeCell ref="K96:K101"/>
    <mergeCell ref="K102:K106"/>
    <mergeCell ref="J52:J53"/>
    <mergeCell ref="J56:J57"/>
    <mergeCell ref="J60:J61"/>
    <mergeCell ref="J62:J63"/>
    <mergeCell ref="J64:J65"/>
    <mergeCell ref="J66:J67"/>
    <mergeCell ref="J68:J69"/>
    <mergeCell ref="J70:J71"/>
    <mergeCell ref="J92:J95"/>
    <mergeCell ref="J107:J110"/>
    <mergeCell ref="J111:J114"/>
    <mergeCell ref="J115:J118"/>
    <mergeCell ref="J119:J122"/>
    <mergeCell ref="J125:J126"/>
    <mergeCell ref="J127:J128"/>
    <mergeCell ref="J129:J130"/>
    <mergeCell ref="J131:J132"/>
    <mergeCell ref="I107:I110"/>
    <mergeCell ref="I111:I114"/>
    <mergeCell ref="I115:I118"/>
    <mergeCell ref="I119:I122"/>
    <mergeCell ref="I125:I126"/>
    <mergeCell ref="I127:I128"/>
    <mergeCell ref="I129:I130"/>
    <mergeCell ref="I131:I132"/>
    <mergeCell ref="I166:I167"/>
    <mergeCell ref="I168:I169"/>
    <mergeCell ref="I170:I171"/>
    <mergeCell ref="I172:I173"/>
    <mergeCell ref="I178:I179"/>
    <mergeCell ref="I182:I183"/>
    <mergeCell ref="I184:I185"/>
    <mergeCell ref="I196:I197"/>
    <mergeCell ref="J4:J5"/>
    <mergeCell ref="J6:J7"/>
    <mergeCell ref="J8:J9"/>
    <mergeCell ref="J12:J13"/>
    <mergeCell ref="J16:J17"/>
    <mergeCell ref="J20:J21"/>
    <mergeCell ref="J24:J25"/>
    <mergeCell ref="J26:J27"/>
    <mergeCell ref="J28:J29"/>
    <mergeCell ref="J30:J31"/>
    <mergeCell ref="J32:J33"/>
    <mergeCell ref="J34:J35"/>
    <mergeCell ref="J36:J37"/>
    <mergeCell ref="J40:J41"/>
    <mergeCell ref="J44:J45"/>
    <mergeCell ref="J48:J49"/>
    <mergeCell ref="H131:H132"/>
    <mergeCell ref="H166:H167"/>
    <mergeCell ref="H168:H169"/>
    <mergeCell ref="H170:H171"/>
    <mergeCell ref="H172:H173"/>
    <mergeCell ref="H178:H179"/>
    <mergeCell ref="H196:H197"/>
    <mergeCell ref="I4:I5"/>
    <mergeCell ref="I6:I7"/>
    <mergeCell ref="I8:I9"/>
    <mergeCell ref="I12:I13"/>
    <mergeCell ref="I16:I17"/>
    <mergeCell ref="I20:I21"/>
    <mergeCell ref="I24:I25"/>
    <mergeCell ref="I26:I27"/>
    <mergeCell ref="I28:I29"/>
    <mergeCell ref="I30:I31"/>
    <mergeCell ref="I32:I33"/>
    <mergeCell ref="I34:I35"/>
    <mergeCell ref="I36:I37"/>
    <mergeCell ref="I40:I41"/>
    <mergeCell ref="I44:I45"/>
    <mergeCell ref="I48:I49"/>
    <mergeCell ref="I52:I53"/>
    <mergeCell ref="I56:I57"/>
    <mergeCell ref="I60:I61"/>
    <mergeCell ref="I62:I63"/>
    <mergeCell ref="I64:I65"/>
    <mergeCell ref="I66:I67"/>
    <mergeCell ref="I68:I69"/>
    <mergeCell ref="I70:I71"/>
    <mergeCell ref="I92:I95"/>
    <mergeCell ref="H52:H53"/>
    <mergeCell ref="H56:H57"/>
    <mergeCell ref="H60:H61"/>
    <mergeCell ref="H62:H63"/>
    <mergeCell ref="H64:H65"/>
    <mergeCell ref="H66:H67"/>
    <mergeCell ref="H68:H69"/>
    <mergeCell ref="H70:H71"/>
    <mergeCell ref="H92:H95"/>
    <mergeCell ref="H102:H106"/>
    <mergeCell ref="H107:H110"/>
    <mergeCell ref="H111:H114"/>
    <mergeCell ref="H115:H118"/>
    <mergeCell ref="H119:H122"/>
    <mergeCell ref="H125:H126"/>
    <mergeCell ref="H127:H128"/>
    <mergeCell ref="H129:H130"/>
    <mergeCell ref="G178:G179"/>
    <mergeCell ref="G180:G181"/>
    <mergeCell ref="G182:G183"/>
    <mergeCell ref="G184:G185"/>
    <mergeCell ref="G186:G189"/>
    <mergeCell ref="G190:G193"/>
    <mergeCell ref="G194:G195"/>
    <mergeCell ref="G196:G197"/>
    <mergeCell ref="G200:G202"/>
    <mergeCell ref="G205:G206"/>
    <mergeCell ref="G208:G209"/>
    <mergeCell ref="G210:G213"/>
    <mergeCell ref="G214:G216"/>
    <mergeCell ref="G217:G218"/>
    <mergeCell ref="G219:G221"/>
    <mergeCell ref="G223:G228"/>
    <mergeCell ref="H4:H5"/>
    <mergeCell ref="H6:H7"/>
    <mergeCell ref="H8:H9"/>
    <mergeCell ref="H12:H13"/>
    <mergeCell ref="H16:H17"/>
    <mergeCell ref="H20:H21"/>
    <mergeCell ref="H24:H25"/>
    <mergeCell ref="H26:H27"/>
    <mergeCell ref="H28:H29"/>
    <mergeCell ref="H30:H31"/>
    <mergeCell ref="H32:H33"/>
    <mergeCell ref="H34:H35"/>
    <mergeCell ref="H36:H37"/>
    <mergeCell ref="H40:H41"/>
    <mergeCell ref="H44:H45"/>
    <mergeCell ref="H48:H49"/>
    <mergeCell ref="G125:G128"/>
    <mergeCell ref="G129:G132"/>
    <mergeCell ref="G133:G135"/>
    <mergeCell ref="G136:G138"/>
    <mergeCell ref="G139:G142"/>
    <mergeCell ref="G144:G145"/>
    <mergeCell ref="G146:G147"/>
    <mergeCell ref="G148:G149"/>
    <mergeCell ref="G150:G151"/>
    <mergeCell ref="G152:G153"/>
    <mergeCell ref="G154:G155"/>
    <mergeCell ref="G156:G157"/>
    <mergeCell ref="G158:G159"/>
    <mergeCell ref="G160:G162"/>
    <mergeCell ref="G163:G164"/>
    <mergeCell ref="G166:G167"/>
    <mergeCell ref="G168:G173"/>
    <mergeCell ref="F212:F213"/>
    <mergeCell ref="F223:F224"/>
    <mergeCell ref="F225:F226"/>
    <mergeCell ref="F227:F228"/>
    <mergeCell ref="G4:G7"/>
    <mergeCell ref="G8:G11"/>
    <mergeCell ref="G12:G15"/>
    <mergeCell ref="G16:G19"/>
    <mergeCell ref="G20:G23"/>
    <mergeCell ref="G24:G31"/>
    <mergeCell ref="G32:G35"/>
    <mergeCell ref="G36:G39"/>
    <mergeCell ref="G40:G43"/>
    <mergeCell ref="G44:G47"/>
    <mergeCell ref="G48:G51"/>
    <mergeCell ref="G52:G55"/>
    <mergeCell ref="G56:G59"/>
    <mergeCell ref="G60:G63"/>
    <mergeCell ref="G64:G67"/>
    <mergeCell ref="G68:G71"/>
    <mergeCell ref="G72:G75"/>
    <mergeCell ref="G76:G79"/>
    <mergeCell ref="G80:G83"/>
    <mergeCell ref="G84:G87"/>
    <mergeCell ref="G88:G91"/>
    <mergeCell ref="G92:G95"/>
    <mergeCell ref="G96:G101"/>
    <mergeCell ref="G102:G106"/>
    <mergeCell ref="G107:G110"/>
    <mergeCell ref="G111:G114"/>
    <mergeCell ref="G115:G118"/>
    <mergeCell ref="G119:G122"/>
    <mergeCell ref="F150:F151"/>
    <mergeCell ref="F152:F153"/>
    <mergeCell ref="F154:F155"/>
    <mergeCell ref="F156:F157"/>
    <mergeCell ref="F158:F159"/>
    <mergeCell ref="F160:F162"/>
    <mergeCell ref="F163:F164"/>
    <mergeCell ref="F166:F167"/>
    <mergeCell ref="F168:F169"/>
    <mergeCell ref="F170:F171"/>
    <mergeCell ref="F172:F173"/>
    <mergeCell ref="F186:F187"/>
    <mergeCell ref="F188:F189"/>
    <mergeCell ref="F190:F191"/>
    <mergeCell ref="F192:F193"/>
    <mergeCell ref="F200:F201"/>
    <mergeCell ref="F210:F211"/>
    <mergeCell ref="F92:F95"/>
    <mergeCell ref="F97:F98"/>
    <mergeCell ref="F107:F108"/>
    <mergeCell ref="F109:F110"/>
    <mergeCell ref="F111:F114"/>
    <mergeCell ref="F115:F116"/>
    <mergeCell ref="F117:F118"/>
    <mergeCell ref="F119:F122"/>
    <mergeCell ref="F125:F126"/>
    <mergeCell ref="F127:F128"/>
    <mergeCell ref="F129:F130"/>
    <mergeCell ref="F131:F132"/>
    <mergeCell ref="F139:F140"/>
    <mergeCell ref="F141:F142"/>
    <mergeCell ref="F144:F145"/>
    <mergeCell ref="F146:F147"/>
    <mergeCell ref="F148:F149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E210:E211"/>
    <mergeCell ref="E212:E213"/>
    <mergeCell ref="E223:E224"/>
    <mergeCell ref="E225:E226"/>
    <mergeCell ref="E227:E228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E146:E147"/>
    <mergeCell ref="E148:E149"/>
    <mergeCell ref="E150:E151"/>
    <mergeCell ref="E152:E153"/>
    <mergeCell ref="E154:E155"/>
    <mergeCell ref="E156:E157"/>
    <mergeCell ref="E158:E159"/>
    <mergeCell ref="E163:E164"/>
    <mergeCell ref="E166:E167"/>
    <mergeCell ref="E168:E169"/>
    <mergeCell ref="E170:E171"/>
    <mergeCell ref="E172:E173"/>
    <mergeCell ref="E186:E187"/>
    <mergeCell ref="E188:E189"/>
    <mergeCell ref="E190:E191"/>
    <mergeCell ref="E192:E193"/>
    <mergeCell ref="E200:E201"/>
    <mergeCell ref="E86:E87"/>
    <mergeCell ref="E88:E89"/>
    <mergeCell ref="E90:E91"/>
    <mergeCell ref="E97:E98"/>
    <mergeCell ref="E107:E108"/>
    <mergeCell ref="E109:E110"/>
    <mergeCell ref="E111:E114"/>
    <mergeCell ref="E115:E116"/>
    <mergeCell ref="E117:E118"/>
    <mergeCell ref="E119:E122"/>
    <mergeCell ref="E125:E126"/>
    <mergeCell ref="E127:E128"/>
    <mergeCell ref="E129:E130"/>
    <mergeCell ref="E131:E132"/>
    <mergeCell ref="E139:E140"/>
    <mergeCell ref="E141:E142"/>
    <mergeCell ref="E144:E145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D190:D191"/>
    <mergeCell ref="D192:D193"/>
    <mergeCell ref="D200:D201"/>
    <mergeCell ref="D210:D211"/>
    <mergeCell ref="D212:D213"/>
    <mergeCell ref="D223:D224"/>
    <mergeCell ref="D225:D226"/>
    <mergeCell ref="D227:D228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D141:D142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2"/>
    <mergeCell ref="D163:D164"/>
    <mergeCell ref="D166:D167"/>
    <mergeCell ref="D168:D169"/>
    <mergeCell ref="D170:D171"/>
    <mergeCell ref="D172:D173"/>
    <mergeCell ref="D186:D187"/>
    <mergeCell ref="D188:D189"/>
    <mergeCell ref="D82:D83"/>
    <mergeCell ref="D84:D85"/>
    <mergeCell ref="D86:D87"/>
    <mergeCell ref="D88:D89"/>
    <mergeCell ref="D90:D91"/>
    <mergeCell ref="D97:D98"/>
    <mergeCell ref="D107:D108"/>
    <mergeCell ref="D109:D110"/>
    <mergeCell ref="D111:D114"/>
    <mergeCell ref="D115:D116"/>
    <mergeCell ref="D117:D118"/>
    <mergeCell ref="D119:D122"/>
    <mergeCell ref="D125:D126"/>
    <mergeCell ref="D127:D128"/>
    <mergeCell ref="D129:D130"/>
    <mergeCell ref="D131:D132"/>
    <mergeCell ref="D139:D140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C194:C195"/>
    <mergeCell ref="C196:C197"/>
    <mergeCell ref="C200:C202"/>
    <mergeCell ref="C205:C206"/>
    <mergeCell ref="C208:C209"/>
    <mergeCell ref="C210:C213"/>
    <mergeCell ref="C214:C216"/>
    <mergeCell ref="C217:C218"/>
    <mergeCell ref="C219:C221"/>
    <mergeCell ref="C223:C228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3:C164"/>
    <mergeCell ref="C166:C167"/>
    <mergeCell ref="C168:C173"/>
    <mergeCell ref="C178:C179"/>
    <mergeCell ref="C180:C181"/>
    <mergeCell ref="C182:C183"/>
    <mergeCell ref="C184:C185"/>
    <mergeCell ref="C186:C189"/>
    <mergeCell ref="C190:C193"/>
    <mergeCell ref="C72:C75"/>
    <mergeCell ref="C76:C79"/>
    <mergeCell ref="C80:C83"/>
    <mergeCell ref="C84:C87"/>
    <mergeCell ref="C88:C91"/>
    <mergeCell ref="C92:C95"/>
    <mergeCell ref="C96:C101"/>
    <mergeCell ref="C102:C106"/>
    <mergeCell ref="C107:C110"/>
    <mergeCell ref="C111:C114"/>
    <mergeCell ref="C115:C118"/>
    <mergeCell ref="C119:C122"/>
    <mergeCell ref="C125:C128"/>
    <mergeCell ref="C129:C132"/>
    <mergeCell ref="C133:C135"/>
    <mergeCell ref="C136:C138"/>
    <mergeCell ref="C139:C142"/>
    <mergeCell ref="B178:B179"/>
    <mergeCell ref="B180:B181"/>
    <mergeCell ref="B182:B183"/>
    <mergeCell ref="B184:B185"/>
    <mergeCell ref="B186:B189"/>
    <mergeCell ref="B190:B193"/>
    <mergeCell ref="B194:B195"/>
    <mergeCell ref="B196:B197"/>
    <mergeCell ref="B200:B202"/>
    <mergeCell ref="B205:B206"/>
    <mergeCell ref="B208:B209"/>
    <mergeCell ref="B210:B213"/>
    <mergeCell ref="B214:B216"/>
    <mergeCell ref="B217:B218"/>
    <mergeCell ref="B219:B221"/>
    <mergeCell ref="B223:B228"/>
    <mergeCell ref="C4:C7"/>
    <mergeCell ref="C8:C11"/>
    <mergeCell ref="C12:C15"/>
    <mergeCell ref="C16:C19"/>
    <mergeCell ref="C20:C23"/>
    <mergeCell ref="C24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B125:B128"/>
    <mergeCell ref="B129:B132"/>
    <mergeCell ref="B133:B135"/>
    <mergeCell ref="B136:B138"/>
    <mergeCell ref="B139:B142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2"/>
    <mergeCell ref="B163:B164"/>
    <mergeCell ref="B166:B167"/>
    <mergeCell ref="B168:B173"/>
    <mergeCell ref="A217:A218"/>
    <mergeCell ref="A219:A221"/>
    <mergeCell ref="A223:A228"/>
    <mergeCell ref="B2:B3"/>
    <mergeCell ref="B4:B7"/>
    <mergeCell ref="B8:B11"/>
    <mergeCell ref="B12:B15"/>
    <mergeCell ref="B16:B19"/>
    <mergeCell ref="B20:B23"/>
    <mergeCell ref="B24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101"/>
    <mergeCell ref="B102:B106"/>
    <mergeCell ref="B107:B110"/>
    <mergeCell ref="B111:B114"/>
    <mergeCell ref="B115:B118"/>
    <mergeCell ref="B119:B122"/>
    <mergeCell ref="A160:A162"/>
    <mergeCell ref="A163:A164"/>
    <mergeCell ref="A166:A167"/>
    <mergeCell ref="A168:A173"/>
    <mergeCell ref="A178:A179"/>
    <mergeCell ref="A180:A181"/>
    <mergeCell ref="A182:A183"/>
    <mergeCell ref="A184:A185"/>
    <mergeCell ref="A186:A189"/>
    <mergeCell ref="A190:A193"/>
    <mergeCell ref="A194:A195"/>
    <mergeCell ref="A196:A197"/>
    <mergeCell ref="A200:A202"/>
    <mergeCell ref="A205:A206"/>
    <mergeCell ref="A208:A209"/>
    <mergeCell ref="A210:A213"/>
    <mergeCell ref="A214:A216"/>
    <mergeCell ref="A107:A110"/>
    <mergeCell ref="A111:A114"/>
    <mergeCell ref="A115:A118"/>
    <mergeCell ref="A119:A122"/>
    <mergeCell ref="A125:A128"/>
    <mergeCell ref="A129:A132"/>
    <mergeCell ref="A133:A135"/>
    <mergeCell ref="A136:A138"/>
    <mergeCell ref="A139:A142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:W1"/>
    <mergeCell ref="C2:G2"/>
    <mergeCell ref="H2:N2"/>
    <mergeCell ref="O2:Q2"/>
    <mergeCell ref="R2:S2"/>
    <mergeCell ref="A165:B165"/>
    <mergeCell ref="A229:B229"/>
    <mergeCell ref="A230:B230"/>
    <mergeCell ref="A2:A3"/>
    <mergeCell ref="A4:A7"/>
    <mergeCell ref="A8:A11"/>
    <mergeCell ref="A12:A15"/>
    <mergeCell ref="A16:A19"/>
    <mergeCell ref="A24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101"/>
    <mergeCell ref="A102:A106"/>
  </mergeCells>
  <phoneticPr fontId="29" type="noConversion"/>
  <pageMargins left="0.51" right="0.16" top="0.47" bottom="0.08" header="0.51" footer="0.35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opLeftCell="A25" workbookViewId="0">
      <selection activeCell="D60" sqref="D60"/>
    </sheetView>
  </sheetViews>
  <sheetFormatPr defaultColWidth="10.875" defaultRowHeight="18.75"/>
  <cols>
    <col min="1" max="1" width="10.875" style="83"/>
    <col min="2" max="2" width="45" style="83" customWidth="1"/>
    <col min="3" max="3" width="13.625" style="83" customWidth="1"/>
    <col min="4" max="4" width="38.125" style="83" customWidth="1"/>
    <col min="5" max="5" width="28.625" style="83" customWidth="1"/>
    <col min="6" max="16384" width="10.875" style="83"/>
  </cols>
  <sheetData>
    <row r="1" spans="1:5" ht="47.25" customHeight="1">
      <c r="B1" s="233" t="s">
        <v>167</v>
      </c>
      <c r="C1" s="233"/>
      <c r="D1" s="233"/>
      <c r="E1" s="233"/>
    </row>
    <row r="2" spans="1:5" ht="31.7" customHeight="1">
      <c r="A2" s="84" t="s">
        <v>143</v>
      </c>
      <c r="B2" s="85" t="s">
        <v>168</v>
      </c>
      <c r="C2" s="85" t="s">
        <v>169</v>
      </c>
      <c r="D2" s="86" t="s">
        <v>170</v>
      </c>
      <c r="E2" s="86" t="s">
        <v>18</v>
      </c>
    </row>
    <row r="3" spans="1:5" ht="31.7" customHeight="1">
      <c r="A3" s="85">
        <v>1</v>
      </c>
      <c r="B3" s="87" t="s">
        <v>19</v>
      </c>
      <c r="C3" s="87">
        <v>66</v>
      </c>
      <c r="D3" s="88">
        <v>23.4</v>
      </c>
      <c r="E3" s="89"/>
    </row>
    <row r="4" spans="1:5" ht="31.7" customHeight="1">
      <c r="A4" s="85">
        <v>2</v>
      </c>
      <c r="B4" s="87" t="s">
        <v>23</v>
      </c>
      <c r="C4" s="87">
        <v>84</v>
      </c>
      <c r="D4" s="88">
        <v>23.4</v>
      </c>
      <c r="E4" s="89"/>
    </row>
    <row r="5" spans="1:5" ht="31.7" customHeight="1">
      <c r="A5" s="85">
        <v>3</v>
      </c>
      <c r="B5" s="87" t="s">
        <v>24</v>
      </c>
      <c r="C5" s="87">
        <v>84</v>
      </c>
      <c r="D5" s="88">
        <v>23.4</v>
      </c>
      <c r="E5" s="89"/>
    </row>
    <row r="6" spans="1:5" ht="31.7" customHeight="1">
      <c r="A6" s="85">
        <v>4</v>
      </c>
      <c r="B6" s="87" t="s">
        <v>25</v>
      </c>
      <c r="C6" s="87">
        <v>70</v>
      </c>
      <c r="D6" s="88">
        <v>23.4</v>
      </c>
      <c r="E6" s="89"/>
    </row>
    <row r="7" spans="1:5" ht="31.7" customHeight="1">
      <c r="A7" s="85">
        <v>5</v>
      </c>
      <c r="B7" s="87" t="s">
        <v>27</v>
      </c>
      <c r="C7" s="87">
        <v>70</v>
      </c>
      <c r="D7" s="88">
        <v>23.4</v>
      </c>
      <c r="E7" s="89"/>
    </row>
    <row r="8" spans="1:5" ht="31.7" customHeight="1">
      <c r="A8" s="85">
        <v>6</v>
      </c>
      <c r="B8" s="85" t="s">
        <v>152</v>
      </c>
      <c r="C8" s="87">
        <v>1404</v>
      </c>
      <c r="D8" s="88"/>
      <c r="E8" s="89"/>
    </row>
    <row r="9" spans="1:5" ht="31.7" customHeight="1">
      <c r="A9" s="85">
        <v>7</v>
      </c>
      <c r="B9" s="87" t="s">
        <v>28</v>
      </c>
      <c r="C9" s="85">
        <v>129</v>
      </c>
      <c r="D9" s="85">
        <v>11.3</v>
      </c>
      <c r="E9" s="90"/>
    </row>
    <row r="10" spans="1:5" ht="31.7" customHeight="1">
      <c r="A10" s="85">
        <v>8</v>
      </c>
      <c r="B10" s="87" t="s">
        <v>171</v>
      </c>
      <c r="C10" s="87" t="s">
        <v>172</v>
      </c>
      <c r="D10" s="88"/>
      <c r="E10" s="89"/>
    </row>
    <row r="11" spans="1:5" ht="31.7" customHeight="1">
      <c r="A11" s="85">
        <v>9</v>
      </c>
      <c r="B11" s="87" t="s">
        <v>173</v>
      </c>
      <c r="C11" s="87"/>
      <c r="D11" s="88"/>
      <c r="E11" s="89"/>
    </row>
    <row r="12" spans="1:5" ht="31.7" customHeight="1">
      <c r="A12" s="85">
        <v>10</v>
      </c>
      <c r="B12" s="87" t="s">
        <v>30</v>
      </c>
      <c r="C12" s="87">
        <v>68</v>
      </c>
      <c r="D12" s="88"/>
      <c r="E12" s="89"/>
    </row>
    <row r="13" spans="1:5" ht="31.7" customHeight="1">
      <c r="A13" s="85">
        <v>11</v>
      </c>
      <c r="B13" s="85" t="s">
        <v>33</v>
      </c>
      <c r="C13" s="87">
        <v>68</v>
      </c>
      <c r="D13" s="88"/>
      <c r="E13" s="89"/>
    </row>
    <row r="14" spans="1:5" ht="31.7" customHeight="1">
      <c r="A14" s="85">
        <v>12</v>
      </c>
      <c r="B14" s="87" t="s">
        <v>34</v>
      </c>
      <c r="C14" s="87">
        <v>68</v>
      </c>
      <c r="D14" s="88"/>
      <c r="E14" s="89"/>
    </row>
    <row r="15" spans="1:5" ht="31.7" customHeight="1">
      <c r="A15" s="85">
        <v>13</v>
      </c>
      <c r="B15" s="87" t="s">
        <v>35</v>
      </c>
      <c r="C15" s="87">
        <v>82</v>
      </c>
      <c r="D15" s="88"/>
      <c r="E15" s="89"/>
    </row>
    <row r="16" spans="1:5" ht="31.7" customHeight="1">
      <c r="A16" s="85">
        <v>14</v>
      </c>
      <c r="B16" s="87" t="s">
        <v>36</v>
      </c>
      <c r="C16" s="87">
        <v>82</v>
      </c>
      <c r="D16" s="88"/>
      <c r="E16" s="89"/>
    </row>
    <row r="17" spans="1:5" ht="31.7" customHeight="1">
      <c r="A17" s="85">
        <v>15</v>
      </c>
      <c r="B17" s="87" t="s">
        <v>37</v>
      </c>
      <c r="C17" s="87">
        <v>82</v>
      </c>
      <c r="D17" s="88"/>
      <c r="E17" s="89"/>
    </row>
    <row r="18" spans="1:5" ht="31.7" customHeight="1">
      <c r="A18" s="85">
        <v>16</v>
      </c>
      <c r="B18" s="87" t="s">
        <v>38</v>
      </c>
      <c r="C18" s="85">
        <v>47</v>
      </c>
      <c r="D18" s="88"/>
      <c r="E18" s="89"/>
    </row>
    <row r="19" spans="1:5" ht="31.7" customHeight="1">
      <c r="A19" s="85">
        <v>17</v>
      </c>
      <c r="B19" s="85" t="s">
        <v>39</v>
      </c>
      <c r="C19" s="87">
        <v>95</v>
      </c>
      <c r="D19" s="88"/>
      <c r="E19" s="89"/>
    </row>
    <row r="20" spans="1:5" ht="31.7" customHeight="1">
      <c r="A20" s="85">
        <v>18</v>
      </c>
      <c r="B20" s="87" t="s">
        <v>40</v>
      </c>
      <c r="C20" s="87">
        <v>75</v>
      </c>
      <c r="D20" s="88"/>
      <c r="E20" s="89"/>
    </row>
    <row r="21" spans="1:5" ht="31.7" customHeight="1">
      <c r="A21" s="85">
        <v>19</v>
      </c>
      <c r="B21" s="87" t="s">
        <v>41</v>
      </c>
      <c r="C21" s="87">
        <v>80</v>
      </c>
      <c r="D21" s="88"/>
      <c r="E21" s="89"/>
    </row>
    <row r="22" spans="1:5" ht="31.7" customHeight="1">
      <c r="A22" s="85">
        <v>20</v>
      </c>
      <c r="B22" s="87" t="s">
        <v>44</v>
      </c>
      <c r="C22" s="87">
        <v>92</v>
      </c>
      <c r="D22" s="88"/>
      <c r="E22" s="89"/>
    </row>
    <row r="23" spans="1:5" ht="31.7" customHeight="1">
      <c r="A23" s="85">
        <v>21</v>
      </c>
      <c r="B23" s="87" t="s">
        <v>46</v>
      </c>
      <c r="C23" s="87">
        <v>80</v>
      </c>
      <c r="D23" s="88"/>
      <c r="E23" s="89"/>
    </row>
    <row r="24" spans="1:5" ht="31.7" customHeight="1">
      <c r="A24" s="85">
        <v>22</v>
      </c>
      <c r="B24" s="87" t="s">
        <v>48</v>
      </c>
      <c r="C24" s="87">
        <v>92</v>
      </c>
      <c r="D24" s="88"/>
      <c r="E24" s="89"/>
    </row>
    <row r="25" spans="1:5" ht="31.7" customHeight="1">
      <c r="A25" s="85">
        <v>23</v>
      </c>
      <c r="B25" s="85" t="s">
        <v>49</v>
      </c>
      <c r="C25" s="85">
        <v>92</v>
      </c>
      <c r="D25" s="88"/>
      <c r="E25" s="89"/>
    </row>
    <row r="26" spans="1:5" ht="31.7" customHeight="1">
      <c r="A26" s="85">
        <v>24</v>
      </c>
      <c r="B26" s="87" t="s">
        <v>50</v>
      </c>
      <c r="C26" s="87">
        <v>532</v>
      </c>
      <c r="D26" s="88"/>
      <c r="E26" s="89"/>
    </row>
    <row r="27" spans="1:5" ht="31.7" customHeight="1">
      <c r="A27" s="85">
        <v>25</v>
      </c>
      <c r="B27" s="87" t="s">
        <v>55</v>
      </c>
      <c r="C27" s="87">
        <v>532</v>
      </c>
      <c r="D27" s="88"/>
      <c r="E27" s="89"/>
    </row>
    <row r="28" spans="1:5" ht="31.7" customHeight="1">
      <c r="A28" s="85">
        <v>26</v>
      </c>
      <c r="B28" s="87" t="s">
        <v>58</v>
      </c>
      <c r="C28" s="87">
        <v>532</v>
      </c>
      <c r="D28" s="88"/>
      <c r="E28" s="89"/>
    </row>
    <row r="29" spans="1:5" ht="31.7" customHeight="1">
      <c r="A29" s="85">
        <v>27</v>
      </c>
      <c r="B29" s="87" t="s">
        <v>62</v>
      </c>
      <c r="C29" s="87">
        <v>91</v>
      </c>
      <c r="D29" s="88"/>
      <c r="E29" s="89"/>
    </row>
    <row r="30" spans="1:5" ht="31.7" customHeight="1">
      <c r="A30" s="85">
        <v>28</v>
      </c>
      <c r="B30" s="87" t="s">
        <v>64</v>
      </c>
      <c r="C30" s="87">
        <v>63</v>
      </c>
      <c r="D30" s="88"/>
      <c r="E30" s="89"/>
    </row>
    <row r="31" spans="1:5" ht="31.7" customHeight="1">
      <c r="A31" s="85">
        <v>29</v>
      </c>
      <c r="B31" s="85" t="s">
        <v>66</v>
      </c>
      <c r="C31" s="87">
        <v>91</v>
      </c>
      <c r="D31" s="88"/>
      <c r="E31" s="89"/>
    </row>
    <row r="32" spans="1:5" ht="31.7" customHeight="1">
      <c r="A32" s="85">
        <v>30</v>
      </c>
      <c r="B32" s="87" t="s">
        <v>68</v>
      </c>
      <c r="C32" s="85">
        <v>120</v>
      </c>
      <c r="D32" s="88"/>
      <c r="E32" s="89"/>
    </row>
    <row r="33" spans="1:5" ht="31.7" customHeight="1">
      <c r="A33" s="85">
        <v>31</v>
      </c>
      <c r="B33" s="87" t="s">
        <v>70</v>
      </c>
      <c r="C33" s="87">
        <v>99</v>
      </c>
      <c r="D33" s="88">
        <v>19.2</v>
      </c>
      <c r="E33" s="89"/>
    </row>
    <row r="34" spans="1:5" ht="31.7" customHeight="1">
      <c r="A34" s="85">
        <v>32</v>
      </c>
      <c r="B34" s="87" t="s">
        <v>71</v>
      </c>
      <c r="C34" s="87">
        <v>98</v>
      </c>
      <c r="D34" s="88">
        <v>19.2</v>
      </c>
      <c r="E34" s="89"/>
    </row>
    <row r="35" spans="1:5" customFormat="1" ht="31.7" customHeight="1">
      <c r="A35" s="85">
        <v>33</v>
      </c>
      <c r="B35" s="87" t="s">
        <v>174</v>
      </c>
      <c r="C35" s="87">
        <v>186</v>
      </c>
      <c r="D35" s="88"/>
      <c r="E35" s="89"/>
    </row>
    <row r="36" spans="1:5" customFormat="1" ht="31.7" customHeight="1">
      <c r="A36" s="85">
        <v>34</v>
      </c>
      <c r="B36" s="87" t="s">
        <v>175</v>
      </c>
      <c r="C36" s="87">
        <v>186</v>
      </c>
      <c r="D36" s="88"/>
      <c r="E36" s="89"/>
    </row>
    <row r="37" spans="1:5" customFormat="1" ht="31.7" customHeight="1">
      <c r="A37" s="85">
        <v>35</v>
      </c>
      <c r="B37" s="85" t="s">
        <v>98</v>
      </c>
      <c r="C37" s="87">
        <v>61</v>
      </c>
      <c r="D37" s="88"/>
      <c r="E37" s="89"/>
    </row>
    <row r="38" spans="1:5" customFormat="1" ht="31.7" customHeight="1">
      <c r="A38" s="85">
        <v>36</v>
      </c>
      <c r="B38" s="87" t="s">
        <v>99</v>
      </c>
      <c r="C38" s="87">
        <v>120</v>
      </c>
      <c r="D38" s="88"/>
      <c r="E38" s="89"/>
    </row>
    <row r="39" spans="1:5" customFormat="1" ht="31.7" customHeight="1">
      <c r="A39" s="85">
        <v>37</v>
      </c>
      <c r="B39" s="87" t="s">
        <v>101</v>
      </c>
      <c r="C39" s="85">
        <v>90</v>
      </c>
      <c r="D39" s="88"/>
      <c r="E39" s="89"/>
    </row>
    <row r="40" spans="1:5" customFormat="1" ht="31.7" customHeight="1">
      <c r="A40" s="85">
        <v>38</v>
      </c>
      <c r="B40" s="87" t="s">
        <v>102</v>
      </c>
      <c r="C40" s="87">
        <v>78</v>
      </c>
      <c r="D40" s="88"/>
      <c r="E40" s="89"/>
    </row>
    <row r="41" spans="1:5" customFormat="1" ht="31.7" customHeight="1">
      <c r="A41" s="85">
        <v>39</v>
      </c>
      <c r="B41" s="87" t="s">
        <v>103</v>
      </c>
      <c r="C41" s="87">
        <v>90</v>
      </c>
      <c r="D41" s="88"/>
      <c r="E41" s="89"/>
    </row>
    <row r="42" spans="1:5" customFormat="1" ht="31.7" customHeight="1">
      <c r="A42" s="85">
        <v>40</v>
      </c>
      <c r="B42" s="87" t="s">
        <v>104</v>
      </c>
      <c r="C42" s="87">
        <v>90</v>
      </c>
      <c r="D42" s="88"/>
      <c r="E42" s="89"/>
    </row>
    <row r="43" spans="1:5" customFormat="1" ht="31.7" customHeight="1">
      <c r="A43" s="85">
        <v>41</v>
      </c>
      <c r="B43" s="85" t="s">
        <v>105</v>
      </c>
      <c r="C43" s="87">
        <v>54</v>
      </c>
      <c r="D43" s="88"/>
      <c r="E43" s="89"/>
    </row>
    <row r="44" spans="1:5" customFormat="1" ht="31.7" customHeight="1">
      <c r="A44" s="85">
        <v>42</v>
      </c>
      <c r="B44" s="87" t="s">
        <v>106</v>
      </c>
      <c r="C44" s="87">
        <v>89</v>
      </c>
      <c r="D44" s="88"/>
      <c r="E44" s="89"/>
    </row>
    <row r="45" spans="1:5" customFormat="1" ht="31.7" customHeight="1">
      <c r="A45" s="85">
        <v>43</v>
      </c>
      <c r="B45" s="87" t="s">
        <v>107</v>
      </c>
      <c r="C45" s="87">
        <v>83</v>
      </c>
      <c r="D45" s="88"/>
      <c r="E45" s="89"/>
    </row>
    <row r="46" spans="1:5" customFormat="1" ht="31.7" customHeight="1">
      <c r="A46" s="85">
        <v>44</v>
      </c>
      <c r="B46" s="87" t="s">
        <v>108</v>
      </c>
      <c r="C46" s="85">
        <v>87</v>
      </c>
      <c r="D46" s="88"/>
      <c r="E46" s="89"/>
    </row>
    <row r="47" spans="1:5" customFormat="1" ht="31.7" customHeight="1">
      <c r="A47" s="85">
        <v>45</v>
      </c>
      <c r="B47" s="87" t="s">
        <v>109</v>
      </c>
      <c r="C47" s="87">
        <v>92</v>
      </c>
      <c r="D47" s="88"/>
      <c r="E47" s="89"/>
    </row>
    <row r="48" spans="1:5" customFormat="1" ht="31.7" customHeight="1">
      <c r="A48" s="85">
        <v>46</v>
      </c>
      <c r="B48" s="87" t="s">
        <v>110</v>
      </c>
      <c r="C48" s="87">
        <v>92</v>
      </c>
      <c r="D48" s="88"/>
      <c r="E48" s="89"/>
    </row>
    <row r="49" spans="1:5" customFormat="1" ht="31.7" customHeight="1">
      <c r="A49" s="85">
        <v>47</v>
      </c>
      <c r="B49" s="85" t="s">
        <v>111</v>
      </c>
      <c r="C49" s="87">
        <v>30</v>
      </c>
      <c r="D49" s="88"/>
      <c r="E49" s="89"/>
    </row>
    <row r="50" spans="1:5" ht="31.7" customHeight="1">
      <c r="A50" s="85">
        <v>48</v>
      </c>
      <c r="B50" s="87" t="s">
        <v>113</v>
      </c>
      <c r="C50" s="87">
        <v>261</v>
      </c>
      <c r="D50" s="85">
        <v>16.8</v>
      </c>
      <c r="E50" s="90"/>
    </row>
    <row r="51" spans="1:5" ht="31.7" customHeight="1">
      <c r="A51" s="85">
        <v>49</v>
      </c>
      <c r="B51" s="87" t="s">
        <v>114</v>
      </c>
      <c r="C51" s="87">
        <v>62</v>
      </c>
      <c r="D51" s="85">
        <v>26.28</v>
      </c>
      <c r="E51" s="90"/>
    </row>
    <row r="52" spans="1:5" ht="31.7" customHeight="1">
      <c r="A52" s="85">
        <v>50</v>
      </c>
      <c r="B52" s="87" t="s">
        <v>115</v>
      </c>
      <c r="C52" s="87">
        <v>36</v>
      </c>
      <c r="D52" s="85">
        <v>8.4</v>
      </c>
      <c r="E52" s="90" t="s">
        <v>176</v>
      </c>
    </row>
    <row r="53" spans="1:5" ht="31.7" customHeight="1">
      <c r="A53" s="85">
        <v>51</v>
      </c>
      <c r="B53" s="87" t="s">
        <v>116</v>
      </c>
      <c r="C53" s="85">
        <v>442</v>
      </c>
      <c r="D53" s="84">
        <v>13.3</v>
      </c>
      <c r="E53" s="234"/>
    </row>
    <row r="54" spans="1:5" ht="31.7" customHeight="1">
      <c r="A54" s="85">
        <v>52</v>
      </c>
      <c r="B54" s="87" t="s">
        <v>120</v>
      </c>
      <c r="C54" s="87">
        <v>249</v>
      </c>
      <c r="D54" s="84">
        <v>14</v>
      </c>
      <c r="E54" s="235"/>
    </row>
    <row r="55" spans="1:5" ht="31.7" customHeight="1">
      <c r="A55" s="85">
        <v>53</v>
      </c>
      <c r="B55" s="85" t="s">
        <v>177</v>
      </c>
      <c r="C55" s="87">
        <v>562</v>
      </c>
      <c r="D55" s="84">
        <v>13.75</v>
      </c>
      <c r="E55" s="85"/>
    </row>
    <row r="56" spans="1:5" ht="31.7" customHeight="1">
      <c r="A56" s="85">
        <v>54</v>
      </c>
      <c r="B56" s="85" t="s">
        <v>178</v>
      </c>
      <c r="C56" s="87">
        <v>98</v>
      </c>
      <c r="D56" s="86">
        <v>18.32</v>
      </c>
      <c r="E56" s="90"/>
    </row>
    <row r="57" spans="1:5" ht="31.7" customHeight="1">
      <c r="A57" s="85">
        <v>55</v>
      </c>
      <c r="B57" s="85" t="s">
        <v>179</v>
      </c>
      <c r="C57" s="87">
        <v>114</v>
      </c>
      <c r="D57" s="86">
        <v>23.8</v>
      </c>
      <c r="E57" s="90"/>
    </row>
    <row r="58" spans="1:5" ht="31.7" customHeight="1">
      <c r="A58" s="85">
        <v>56</v>
      </c>
      <c r="B58" s="85" t="s">
        <v>180</v>
      </c>
      <c r="C58" s="87">
        <v>121</v>
      </c>
      <c r="D58" s="86">
        <v>18.899999999999999</v>
      </c>
      <c r="E58" s="90"/>
    </row>
    <row r="59" spans="1:5" ht="31.7" customHeight="1">
      <c r="A59" s="85">
        <v>57</v>
      </c>
      <c r="B59" s="85" t="s">
        <v>181</v>
      </c>
      <c r="C59" s="87">
        <v>63</v>
      </c>
      <c r="D59" s="85">
        <v>22.68</v>
      </c>
      <c r="E59" s="90"/>
    </row>
    <row r="60" spans="1:5" ht="31.7" customHeight="1">
      <c r="A60" s="85">
        <v>58</v>
      </c>
      <c r="B60" s="85" t="s">
        <v>182</v>
      </c>
      <c r="C60" s="85">
        <v>210</v>
      </c>
      <c r="D60" s="85">
        <v>24.1</v>
      </c>
      <c r="E60" s="90"/>
    </row>
    <row r="61" spans="1:5" s="82" customFormat="1" ht="22.7" customHeight="1">
      <c r="A61" s="85">
        <v>59</v>
      </c>
      <c r="B61" s="85" t="s">
        <v>183</v>
      </c>
      <c r="C61" s="91"/>
      <c r="D61" s="91"/>
      <c r="E61" s="92"/>
    </row>
    <row r="62" spans="1:5" ht="31.7" customHeight="1">
      <c r="A62" s="85" t="s">
        <v>184</v>
      </c>
      <c r="B62" s="85"/>
      <c r="C62" s="85">
        <f>SUM(C3:C52)</f>
        <v>6955</v>
      </c>
      <c r="D62" s="85"/>
      <c r="E62" s="85"/>
    </row>
  </sheetData>
  <mergeCells count="2">
    <mergeCell ref="B1:E1"/>
    <mergeCell ref="E53:E54"/>
  </mergeCells>
  <phoneticPr fontId="29" type="noConversion"/>
  <pageMargins left="0.75" right="0.75" top="1" bottom="1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topLeftCell="F1" workbookViewId="0">
      <selection activeCell="X1" sqref="X1:AM59"/>
    </sheetView>
  </sheetViews>
  <sheetFormatPr defaultColWidth="11.125" defaultRowHeight="13.5"/>
  <cols>
    <col min="14" max="23" width="10.875" hidden="1" customWidth="1"/>
  </cols>
  <sheetData>
    <row r="1" spans="1:39" ht="14.25">
      <c r="A1" s="15">
        <v>1</v>
      </c>
      <c r="B1" s="15">
        <v>1</v>
      </c>
      <c r="C1" s="15">
        <v>1</v>
      </c>
      <c r="D1" s="16" t="s">
        <v>98</v>
      </c>
      <c r="E1" s="17">
        <v>6</v>
      </c>
      <c r="F1" s="18" t="s">
        <v>22</v>
      </c>
      <c r="G1" s="19">
        <v>12</v>
      </c>
      <c r="H1" s="20">
        <v>60</v>
      </c>
      <c r="I1" s="19">
        <v>60</v>
      </c>
      <c r="J1" s="19">
        <v>4</v>
      </c>
      <c r="K1" s="19">
        <v>60</v>
      </c>
      <c r="L1" s="19">
        <f>J1*K1</f>
        <v>240</v>
      </c>
      <c r="M1" s="40">
        <v>240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50">
        <v>1</v>
      </c>
      <c r="Y1" s="50">
        <v>1</v>
      </c>
      <c r="Z1" s="50">
        <v>6</v>
      </c>
      <c r="AA1" s="56" t="s">
        <v>69</v>
      </c>
      <c r="AB1" s="56">
        <v>12</v>
      </c>
      <c r="AC1" s="57">
        <f>AB1*Z1</f>
        <v>72</v>
      </c>
      <c r="AD1" s="56">
        <v>72</v>
      </c>
      <c r="AE1" s="56">
        <v>4</v>
      </c>
      <c r="AF1" s="56">
        <v>72</v>
      </c>
      <c r="AG1" s="56">
        <f>AF1*AE1</f>
        <v>288</v>
      </c>
      <c r="AH1" s="65">
        <v>240</v>
      </c>
      <c r="AI1" s="66">
        <v>230</v>
      </c>
      <c r="AJ1" s="66">
        <f>AH1-AI1</f>
        <v>10</v>
      </c>
      <c r="AK1" s="66">
        <v>0</v>
      </c>
      <c r="AL1" s="66" t="s">
        <v>20</v>
      </c>
      <c r="AM1" s="67" t="s">
        <v>47</v>
      </c>
    </row>
    <row r="2" spans="1:39" ht="14.25">
      <c r="A2" s="146">
        <v>2</v>
      </c>
      <c r="B2" s="146">
        <v>2</v>
      </c>
      <c r="C2" s="146">
        <v>2</v>
      </c>
      <c r="D2" s="152" t="s">
        <v>99</v>
      </c>
      <c r="E2" s="160">
        <v>6</v>
      </c>
      <c r="F2" s="18">
        <v>1</v>
      </c>
      <c r="G2" s="19">
        <v>17</v>
      </c>
      <c r="H2" s="20">
        <v>17</v>
      </c>
      <c r="I2" s="167">
        <v>120</v>
      </c>
      <c r="J2" s="17">
        <v>8</v>
      </c>
      <c r="K2" s="17">
        <v>17</v>
      </c>
      <c r="L2" s="19">
        <f>J2*K2</f>
        <v>136</v>
      </c>
      <c r="M2" s="169">
        <v>960</v>
      </c>
      <c r="N2" s="40"/>
      <c r="O2" s="40"/>
      <c r="P2" s="40"/>
      <c r="Q2" s="40"/>
      <c r="R2" s="40"/>
      <c r="S2" s="40"/>
      <c r="T2" s="40"/>
      <c r="U2" s="40"/>
      <c r="V2" s="40"/>
      <c r="W2" s="40"/>
      <c r="X2" s="243">
        <v>2</v>
      </c>
      <c r="Y2" s="243" t="s">
        <v>185</v>
      </c>
      <c r="Z2" s="243">
        <v>6</v>
      </c>
      <c r="AA2" s="58">
        <v>1</v>
      </c>
      <c r="AB2" s="58">
        <v>17</v>
      </c>
      <c r="AC2" s="57">
        <v>17</v>
      </c>
      <c r="AD2" s="254">
        <f>AC2+AC3+AC4</f>
        <v>120</v>
      </c>
      <c r="AE2" s="51">
        <v>8</v>
      </c>
      <c r="AF2" s="51">
        <v>17</v>
      </c>
      <c r="AG2" s="58">
        <f>AE2*AF2</f>
        <v>136</v>
      </c>
      <c r="AH2" s="270">
        <v>960</v>
      </c>
      <c r="AI2" s="226">
        <v>932</v>
      </c>
      <c r="AJ2" s="226">
        <f>AH2-AI2</f>
        <v>28</v>
      </c>
      <c r="AK2" s="226">
        <v>0</v>
      </c>
      <c r="AL2" s="226" t="s">
        <v>20</v>
      </c>
      <c r="AM2" s="272" t="s">
        <v>21</v>
      </c>
    </row>
    <row r="3" spans="1:39" ht="14.25">
      <c r="A3" s="147"/>
      <c r="B3" s="147"/>
      <c r="C3" s="147"/>
      <c r="D3" s="152"/>
      <c r="E3" s="160"/>
      <c r="F3" s="18">
        <v>2</v>
      </c>
      <c r="G3" s="19">
        <v>19</v>
      </c>
      <c r="H3" s="20">
        <v>19</v>
      </c>
      <c r="I3" s="167"/>
      <c r="J3" s="17">
        <v>8</v>
      </c>
      <c r="K3" s="17">
        <v>19</v>
      </c>
      <c r="L3" s="17">
        <f>J3*K3</f>
        <v>152</v>
      </c>
      <c r="M3" s="180"/>
      <c r="N3" s="41"/>
      <c r="O3" s="41"/>
      <c r="P3" s="41"/>
      <c r="Q3" s="41"/>
      <c r="R3" s="41"/>
      <c r="S3" s="41"/>
      <c r="T3" s="41"/>
      <c r="U3" s="41"/>
      <c r="V3" s="41"/>
      <c r="W3" s="41"/>
      <c r="X3" s="244"/>
      <c r="Y3" s="244"/>
      <c r="Z3" s="244"/>
      <c r="AA3" s="58">
        <v>2</v>
      </c>
      <c r="AB3" s="58">
        <v>19</v>
      </c>
      <c r="AC3" s="57">
        <v>19</v>
      </c>
      <c r="AD3" s="255"/>
      <c r="AE3" s="51">
        <v>8</v>
      </c>
      <c r="AF3" s="51">
        <v>19</v>
      </c>
      <c r="AG3" s="51">
        <f>AE3*AF3</f>
        <v>152</v>
      </c>
      <c r="AH3" s="271"/>
      <c r="AI3" s="227"/>
      <c r="AJ3" s="227"/>
      <c r="AK3" s="227"/>
      <c r="AL3" s="227"/>
      <c r="AM3" s="273"/>
    </row>
    <row r="4" spans="1:39" ht="14.25">
      <c r="A4" s="147"/>
      <c r="B4" s="147"/>
      <c r="C4" s="147"/>
      <c r="D4" s="152"/>
      <c r="E4" s="160"/>
      <c r="F4" s="18" t="s">
        <v>100</v>
      </c>
      <c r="G4" s="19">
        <v>21</v>
      </c>
      <c r="H4" s="20">
        <v>84</v>
      </c>
      <c r="I4" s="167"/>
      <c r="J4" s="17">
        <v>8</v>
      </c>
      <c r="K4" s="17">
        <f>21*4</f>
        <v>84</v>
      </c>
      <c r="L4" s="17">
        <f t="shared" ref="L4:L9" si="0">J4*K4</f>
        <v>672</v>
      </c>
      <c r="M4" s="180"/>
      <c r="N4" s="41"/>
      <c r="O4" s="41"/>
      <c r="P4" s="41"/>
      <c r="Q4" s="41"/>
      <c r="R4" s="41"/>
      <c r="S4" s="41"/>
      <c r="T4" s="41"/>
      <c r="U4" s="41"/>
      <c r="V4" s="41"/>
      <c r="W4" s="41"/>
      <c r="X4" s="244"/>
      <c r="Y4" s="244"/>
      <c r="Z4" s="244"/>
      <c r="AA4" s="58" t="s">
        <v>100</v>
      </c>
      <c r="AB4" s="58">
        <v>21</v>
      </c>
      <c r="AC4" s="57">
        <v>84</v>
      </c>
      <c r="AD4" s="255"/>
      <c r="AE4" s="51">
        <v>8</v>
      </c>
      <c r="AF4" s="51">
        <f>21*4</f>
        <v>84</v>
      </c>
      <c r="AG4" s="51">
        <f>AE4*AF4</f>
        <v>672</v>
      </c>
      <c r="AH4" s="271"/>
      <c r="AI4" s="227"/>
      <c r="AJ4" s="227"/>
      <c r="AK4" s="227"/>
      <c r="AL4" s="227"/>
      <c r="AM4" s="273"/>
    </row>
    <row r="5" spans="1:39" ht="14.25">
      <c r="A5" s="15">
        <v>3</v>
      </c>
      <c r="B5" s="15">
        <v>3</v>
      </c>
      <c r="C5" s="15">
        <v>3</v>
      </c>
      <c r="D5" s="16" t="s">
        <v>101</v>
      </c>
      <c r="E5" s="17">
        <v>6</v>
      </c>
      <c r="F5" s="22" t="s">
        <v>69</v>
      </c>
      <c r="G5" s="19">
        <v>15</v>
      </c>
      <c r="H5" s="20">
        <v>90</v>
      </c>
      <c r="I5" s="19">
        <v>90</v>
      </c>
      <c r="J5" s="17">
        <v>8</v>
      </c>
      <c r="K5" s="17">
        <v>90</v>
      </c>
      <c r="L5" s="17">
        <v>720</v>
      </c>
      <c r="M5" s="40">
        <v>720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51">
        <v>3</v>
      </c>
      <c r="Y5" s="51" t="s">
        <v>186</v>
      </c>
      <c r="Z5" s="51">
        <v>6</v>
      </c>
      <c r="AA5" s="54" t="s">
        <v>69</v>
      </c>
      <c r="AB5" s="60">
        <v>15</v>
      </c>
      <c r="AC5" s="57">
        <v>90</v>
      </c>
      <c r="AD5" s="60">
        <v>90</v>
      </c>
      <c r="AE5" s="54">
        <v>8</v>
      </c>
      <c r="AF5" s="54">
        <v>87</v>
      </c>
      <c r="AG5" s="54">
        <v>720</v>
      </c>
      <c r="AH5" s="65">
        <v>696</v>
      </c>
      <c r="AI5" s="66">
        <v>676</v>
      </c>
      <c r="AJ5" s="66">
        <f>AH5-AI5</f>
        <v>20</v>
      </c>
      <c r="AK5" s="66">
        <v>0</v>
      </c>
      <c r="AL5" s="66" t="s">
        <v>20</v>
      </c>
      <c r="AM5" s="67" t="s">
        <v>21</v>
      </c>
    </row>
    <row r="6" spans="1:39" ht="14.25">
      <c r="A6" s="15">
        <v>4</v>
      </c>
      <c r="B6" s="15">
        <v>4</v>
      </c>
      <c r="C6" s="15">
        <v>4</v>
      </c>
      <c r="D6" s="16" t="s">
        <v>102</v>
      </c>
      <c r="E6" s="23">
        <v>6</v>
      </c>
      <c r="F6" s="22" t="s">
        <v>69</v>
      </c>
      <c r="G6" s="19">
        <v>13</v>
      </c>
      <c r="H6" s="20">
        <v>78</v>
      </c>
      <c r="I6" s="19">
        <v>78</v>
      </c>
      <c r="J6" s="17">
        <v>8</v>
      </c>
      <c r="K6" s="23">
        <v>78</v>
      </c>
      <c r="L6" s="17">
        <f t="shared" si="0"/>
        <v>624</v>
      </c>
      <c r="M6" s="40">
        <v>624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51">
        <v>4</v>
      </c>
      <c r="Y6" s="51" t="s">
        <v>187</v>
      </c>
      <c r="Z6" s="51">
        <v>6</v>
      </c>
      <c r="AA6" s="54" t="s">
        <v>69</v>
      </c>
      <c r="AB6" s="61">
        <v>13</v>
      </c>
      <c r="AC6" s="57">
        <v>78</v>
      </c>
      <c r="AD6" s="61">
        <v>78</v>
      </c>
      <c r="AE6" s="54">
        <v>8</v>
      </c>
      <c r="AF6" s="54">
        <v>78</v>
      </c>
      <c r="AG6" s="54">
        <f>AE6*AF6</f>
        <v>624</v>
      </c>
      <c r="AH6" s="65">
        <v>624</v>
      </c>
      <c r="AI6" s="66">
        <v>586</v>
      </c>
      <c r="AJ6" s="66">
        <f>AH6-AI6</f>
        <v>38</v>
      </c>
      <c r="AK6" s="66">
        <v>0</v>
      </c>
      <c r="AL6" s="66" t="s">
        <v>20</v>
      </c>
      <c r="AM6" s="67" t="s">
        <v>21</v>
      </c>
    </row>
    <row r="7" spans="1:39" ht="14.25">
      <c r="A7" s="15">
        <v>5</v>
      </c>
      <c r="B7" s="15">
        <v>5</v>
      </c>
      <c r="C7" s="15">
        <v>5</v>
      </c>
      <c r="D7" s="16" t="s">
        <v>103</v>
      </c>
      <c r="E7" s="23">
        <v>6</v>
      </c>
      <c r="F7" s="22" t="s">
        <v>69</v>
      </c>
      <c r="G7" s="23">
        <v>15</v>
      </c>
      <c r="H7" s="24">
        <v>90</v>
      </c>
      <c r="I7" s="23">
        <v>90</v>
      </c>
      <c r="J7" s="17">
        <v>8</v>
      </c>
      <c r="K7" s="23">
        <v>90</v>
      </c>
      <c r="L7" s="17">
        <f t="shared" si="0"/>
        <v>720</v>
      </c>
      <c r="M7" s="40">
        <v>720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51">
        <v>5</v>
      </c>
      <c r="Y7" s="51" t="s">
        <v>188</v>
      </c>
      <c r="Z7" s="51">
        <v>6</v>
      </c>
      <c r="AA7" s="54" t="s">
        <v>69</v>
      </c>
      <c r="AB7" s="54">
        <v>15</v>
      </c>
      <c r="AC7" s="57">
        <v>90</v>
      </c>
      <c r="AD7" s="54">
        <v>90</v>
      </c>
      <c r="AE7" s="54">
        <v>8</v>
      </c>
      <c r="AF7" s="54">
        <v>90</v>
      </c>
      <c r="AG7" s="54">
        <f>AE7*AF7</f>
        <v>720</v>
      </c>
      <c r="AH7" s="65">
        <v>720</v>
      </c>
      <c r="AI7" s="66">
        <v>692</v>
      </c>
      <c r="AJ7" s="66">
        <f>AH7-AI7</f>
        <v>28</v>
      </c>
      <c r="AK7" s="66">
        <v>0</v>
      </c>
      <c r="AL7" s="66" t="s">
        <v>29</v>
      </c>
      <c r="AM7" s="67" t="s">
        <v>21</v>
      </c>
    </row>
    <row r="8" spans="1:39" ht="14.25">
      <c r="A8" s="15">
        <v>6</v>
      </c>
      <c r="B8" s="15">
        <v>6</v>
      </c>
      <c r="C8" s="15">
        <v>6</v>
      </c>
      <c r="D8" s="16" t="s">
        <v>104</v>
      </c>
      <c r="E8" s="23">
        <v>6</v>
      </c>
      <c r="F8" s="22" t="s">
        <v>69</v>
      </c>
      <c r="G8" s="23">
        <v>15</v>
      </c>
      <c r="H8" s="24">
        <v>90</v>
      </c>
      <c r="I8" s="23">
        <v>90</v>
      </c>
      <c r="J8" s="17">
        <v>8</v>
      </c>
      <c r="K8" s="23">
        <v>90</v>
      </c>
      <c r="L8" s="17">
        <f t="shared" si="0"/>
        <v>720</v>
      </c>
      <c r="M8" s="15">
        <v>720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51">
        <v>6</v>
      </c>
      <c r="Y8" s="51">
        <v>3</v>
      </c>
      <c r="Z8" s="51">
        <v>6</v>
      </c>
      <c r="AA8" s="54" t="s">
        <v>69</v>
      </c>
      <c r="AB8" s="54">
        <v>15</v>
      </c>
      <c r="AC8" s="57">
        <v>90</v>
      </c>
      <c r="AD8" s="54">
        <v>90</v>
      </c>
      <c r="AE8" s="54">
        <v>8</v>
      </c>
      <c r="AF8" s="54">
        <v>90</v>
      </c>
      <c r="AG8" s="54">
        <f>AE8*AF8</f>
        <v>720</v>
      </c>
      <c r="AH8" s="68">
        <v>720</v>
      </c>
      <c r="AI8" s="31">
        <v>712</v>
      </c>
      <c r="AJ8" s="31">
        <f>AH8-AI8</f>
        <v>8</v>
      </c>
      <c r="AK8" s="31">
        <v>0</v>
      </c>
      <c r="AL8" s="31" t="s">
        <v>29</v>
      </c>
      <c r="AM8" s="67" t="s">
        <v>21</v>
      </c>
    </row>
    <row r="9" spans="1:39">
      <c r="A9" s="146">
        <v>7</v>
      </c>
      <c r="B9" s="146">
        <v>7</v>
      </c>
      <c r="C9" s="146">
        <v>7</v>
      </c>
      <c r="D9" s="152" t="s">
        <v>105</v>
      </c>
      <c r="E9" s="149">
        <v>6</v>
      </c>
      <c r="F9" s="22">
        <v>1</v>
      </c>
      <c r="G9" s="23">
        <v>8</v>
      </c>
      <c r="H9" s="24">
        <v>8</v>
      </c>
      <c r="I9" s="149">
        <v>53</v>
      </c>
      <c r="J9" s="160">
        <v>8</v>
      </c>
      <c r="K9" s="149">
        <v>53</v>
      </c>
      <c r="L9" s="149">
        <f t="shared" si="0"/>
        <v>424</v>
      </c>
      <c r="M9" s="149">
        <v>424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243">
        <v>7</v>
      </c>
      <c r="Y9" s="246">
        <v>4</v>
      </c>
      <c r="Z9" s="246">
        <v>6</v>
      </c>
      <c r="AA9" s="54">
        <v>1</v>
      </c>
      <c r="AB9" s="54">
        <v>8</v>
      </c>
      <c r="AC9" s="57">
        <v>8</v>
      </c>
      <c r="AD9" s="246">
        <f>AC9+AC10</f>
        <v>53</v>
      </c>
      <c r="AE9" s="243">
        <v>8</v>
      </c>
      <c r="AF9" s="243">
        <v>53</v>
      </c>
      <c r="AG9" s="243">
        <f>AF9*AE9</f>
        <v>424</v>
      </c>
      <c r="AH9" s="261">
        <v>424</v>
      </c>
      <c r="AI9" s="232">
        <v>415</v>
      </c>
      <c r="AJ9" s="232">
        <f>AH9-AI9</f>
        <v>9</v>
      </c>
      <c r="AK9" s="232">
        <v>0</v>
      </c>
      <c r="AL9" s="229" t="s">
        <v>29</v>
      </c>
      <c r="AM9" s="274" t="s">
        <v>21</v>
      </c>
    </row>
    <row r="10" spans="1:39">
      <c r="A10" s="148"/>
      <c r="B10" s="148"/>
      <c r="C10" s="148"/>
      <c r="D10" s="152"/>
      <c r="E10" s="149"/>
      <c r="F10" s="22" t="s">
        <v>22</v>
      </c>
      <c r="G10" s="23">
        <v>9</v>
      </c>
      <c r="H10" s="24">
        <f>9*5</f>
        <v>45</v>
      </c>
      <c r="I10" s="149"/>
      <c r="J10" s="160"/>
      <c r="K10" s="149"/>
      <c r="L10" s="149"/>
      <c r="M10" s="149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45"/>
      <c r="Y10" s="246"/>
      <c r="Z10" s="246"/>
      <c r="AA10" s="54" t="s">
        <v>22</v>
      </c>
      <c r="AB10" s="54">
        <v>9</v>
      </c>
      <c r="AC10" s="57">
        <f>9*5</f>
        <v>45</v>
      </c>
      <c r="AD10" s="246"/>
      <c r="AE10" s="245"/>
      <c r="AF10" s="245"/>
      <c r="AG10" s="245"/>
      <c r="AH10" s="261"/>
      <c r="AI10" s="232"/>
      <c r="AJ10" s="232"/>
      <c r="AK10" s="232"/>
      <c r="AL10" s="231"/>
      <c r="AM10" s="274"/>
    </row>
    <row r="11" spans="1:39" ht="14.25">
      <c r="A11" s="149">
        <v>8</v>
      </c>
      <c r="B11" s="149">
        <v>8</v>
      </c>
      <c r="C11" s="149">
        <v>8</v>
      </c>
      <c r="D11" s="152" t="s">
        <v>106</v>
      </c>
      <c r="E11" s="149">
        <v>6</v>
      </c>
      <c r="F11" s="22">
        <v>1</v>
      </c>
      <c r="G11" s="23">
        <v>13</v>
      </c>
      <c r="H11" s="24">
        <v>13</v>
      </c>
      <c r="I11" s="149">
        <f>H11+H12</f>
        <v>88</v>
      </c>
      <c r="J11" s="17">
        <v>8</v>
      </c>
      <c r="K11" s="23">
        <v>78</v>
      </c>
      <c r="L11" s="23">
        <f>J11*K11</f>
        <v>624</v>
      </c>
      <c r="M11" s="149">
        <v>684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6">
        <v>8</v>
      </c>
      <c r="Y11" s="246">
        <v>5</v>
      </c>
      <c r="Z11" s="246">
        <v>6</v>
      </c>
      <c r="AA11" s="54">
        <v>1</v>
      </c>
      <c r="AB11" s="54">
        <v>13</v>
      </c>
      <c r="AC11" s="57">
        <v>13</v>
      </c>
      <c r="AD11" s="246">
        <f>AC11+AC12</f>
        <v>88</v>
      </c>
      <c r="AE11" s="54">
        <v>8</v>
      </c>
      <c r="AF11" s="54">
        <v>13</v>
      </c>
      <c r="AG11" s="54">
        <f>AE11*AF11</f>
        <v>104</v>
      </c>
      <c r="AH11" s="261">
        <v>684</v>
      </c>
      <c r="AI11" s="229">
        <v>636</v>
      </c>
      <c r="AJ11" s="229">
        <f>AH11-AI11</f>
        <v>48</v>
      </c>
      <c r="AK11" s="232">
        <v>0</v>
      </c>
      <c r="AL11" s="232" t="s">
        <v>29</v>
      </c>
      <c r="AM11" s="274" t="s">
        <v>21</v>
      </c>
    </row>
    <row r="12" spans="1:39">
      <c r="A12" s="149"/>
      <c r="B12" s="149"/>
      <c r="C12" s="149"/>
      <c r="D12" s="152"/>
      <c r="E12" s="149"/>
      <c r="F12" s="22" t="s">
        <v>22</v>
      </c>
      <c r="G12" s="23">
        <v>15</v>
      </c>
      <c r="H12" s="24">
        <v>75</v>
      </c>
      <c r="I12" s="149"/>
      <c r="J12" s="19">
        <v>6</v>
      </c>
      <c r="K12" s="23">
        <v>10</v>
      </c>
      <c r="L12" s="23">
        <f>J12*K12</f>
        <v>60</v>
      </c>
      <c r="M12" s="149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6"/>
      <c r="Y12" s="246"/>
      <c r="Z12" s="246"/>
      <c r="AA12" s="51" t="s">
        <v>22</v>
      </c>
      <c r="AB12" s="51">
        <v>15</v>
      </c>
      <c r="AC12" s="57">
        <v>75</v>
      </c>
      <c r="AD12" s="246"/>
      <c r="AE12" s="58" t="s">
        <v>189</v>
      </c>
      <c r="AF12" s="54">
        <v>75</v>
      </c>
      <c r="AG12" s="54">
        <f>2*5*6+13*5*8</f>
        <v>580</v>
      </c>
      <c r="AH12" s="261"/>
      <c r="AI12" s="231"/>
      <c r="AJ12" s="231"/>
      <c r="AK12" s="232"/>
      <c r="AL12" s="232"/>
      <c r="AM12" s="274"/>
    </row>
    <row r="13" spans="1:39" ht="14.25">
      <c r="A13" s="146">
        <v>9</v>
      </c>
      <c r="B13" s="146">
        <v>9</v>
      </c>
      <c r="C13" s="146">
        <v>9</v>
      </c>
      <c r="D13" s="152" t="s">
        <v>107</v>
      </c>
      <c r="E13" s="149">
        <v>6</v>
      </c>
      <c r="F13" s="22">
        <v>1</v>
      </c>
      <c r="G13" s="23">
        <v>12</v>
      </c>
      <c r="H13" s="24">
        <v>12</v>
      </c>
      <c r="I13" s="149">
        <v>82</v>
      </c>
      <c r="J13" s="17">
        <v>8</v>
      </c>
      <c r="K13" s="149">
        <v>82</v>
      </c>
      <c r="L13" s="149">
        <f>8*K13</f>
        <v>656</v>
      </c>
      <c r="M13" s="146">
        <v>656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43">
        <v>9</v>
      </c>
      <c r="Y13" s="243">
        <v>6</v>
      </c>
      <c r="Z13" s="243">
        <v>6</v>
      </c>
      <c r="AA13" s="54">
        <v>1</v>
      </c>
      <c r="AB13" s="54">
        <v>12</v>
      </c>
      <c r="AC13" s="57">
        <v>12</v>
      </c>
      <c r="AD13" s="243">
        <v>82</v>
      </c>
      <c r="AE13" s="54">
        <v>8</v>
      </c>
      <c r="AF13" s="243">
        <v>82</v>
      </c>
      <c r="AG13" s="243">
        <f>8*AF13</f>
        <v>656</v>
      </c>
      <c r="AH13" s="262">
        <v>656</v>
      </c>
      <c r="AI13" s="229">
        <v>581</v>
      </c>
      <c r="AJ13" s="229">
        <f>AH13-AI13</f>
        <v>75</v>
      </c>
      <c r="AK13" s="229">
        <v>0</v>
      </c>
      <c r="AL13" s="229" t="s">
        <v>20</v>
      </c>
      <c r="AM13" s="275" t="s">
        <v>21</v>
      </c>
    </row>
    <row r="14" spans="1:39" ht="14.25">
      <c r="A14" s="148"/>
      <c r="B14" s="148"/>
      <c r="C14" s="148"/>
      <c r="D14" s="152"/>
      <c r="E14" s="149"/>
      <c r="F14" s="22" t="s">
        <v>22</v>
      </c>
      <c r="G14" s="23">
        <v>14</v>
      </c>
      <c r="H14" s="24">
        <f>14*5</f>
        <v>70</v>
      </c>
      <c r="I14" s="149"/>
      <c r="J14" s="17">
        <v>8</v>
      </c>
      <c r="K14" s="149"/>
      <c r="L14" s="149"/>
      <c r="M14" s="148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45"/>
      <c r="Y14" s="245"/>
      <c r="Z14" s="245"/>
      <c r="AA14" s="54" t="s">
        <v>22</v>
      </c>
      <c r="AB14" s="54">
        <v>14</v>
      </c>
      <c r="AC14" s="57">
        <f>14*5</f>
        <v>70</v>
      </c>
      <c r="AD14" s="245"/>
      <c r="AE14" s="54">
        <v>8</v>
      </c>
      <c r="AF14" s="245"/>
      <c r="AG14" s="245"/>
      <c r="AH14" s="263"/>
      <c r="AI14" s="231"/>
      <c r="AJ14" s="231"/>
      <c r="AK14" s="231"/>
      <c r="AL14" s="231"/>
      <c r="AM14" s="276"/>
    </row>
    <row r="15" spans="1:39" ht="14.25">
      <c r="A15" s="146">
        <v>10</v>
      </c>
      <c r="B15" s="146">
        <v>10</v>
      </c>
      <c r="C15" s="146">
        <v>10</v>
      </c>
      <c r="D15" s="152" t="s">
        <v>108</v>
      </c>
      <c r="E15" s="149">
        <v>6</v>
      </c>
      <c r="F15" s="22">
        <v>1</v>
      </c>
      <c r="G15" s="23">
        <v>11</v>
      </c>
      <c r="H15" s="24">
        <v>11</v>
      </c>
      <c r="I15" s="149">
        <v>86</v>
      </c>
      <c r="J15" s="17">
        <v>8</v>
      </c>
      <c r="K15" s="149">
        <v>86</v>
      </c>
      <c r="L15" s="149">
        <f>86*8</f>
        <v>688</v>
      </c>
      <c r="M15" s="146">
        <v>688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243">
        <v>10</v>
      </c>
      <c r="Y15" s="243">
        <v>7</v>
      </c>
      <c r="Z15" s="243">
        <v>6</v>
      </c>
      <c r="AA15" s="54">
        <v>1</v>
      </c>
      <c r="AB15" s="54">
        <v>11</v>
      </c>
      <c r="AC15" s="57">
        <v>11</v>
      </c>
      <c r="AD15" s="243">
        <v>86</v>
      </c>
      <c r="AE15" s="54">
        <v>8</v>
      </c>
      <c r="AF15" s="243">
        <v>86</v>
      </c>
      <c r="AG15" s="243">
        <f>86*8</f>
        <v>688</v>
      </c>
      <c r="AH15" s="262">
        <v>688</v>
      </c>
      <c r="AI15" s="229">
        <v>664</v>
      </c>
      <c r="AJ15" s="229">
        <f>AH15-AI15</f>
        <v>24</v>
      </c>
      <c r="AK15" s="229">
        <v>0</v>
      </c>
      <c r="AL15" s="229" t="s">
        <v>20</v>
      </c>
      <c r="AM15" s="275" t="s">
        <v>21</v>
      </c>
    </row>
    <row r="16" spans="1:39" ht="14.25">
      <c r="A16" s="148"/>
      <c r="B16" s="148"/>
      <c r="C16" s="148"/>
      <c r="D16" s="152"/>
      <c r="E16" s="149"/>
      <c r="F16" s="22" t="s">
        <v>22</v>
      </c>
      <c r="G16" s="23">
        <v>15</v>
      </c>
      <c r="H16" s="24">
        <f>15*5</f>
        <v>75</v>
      </c>
      <c r="I16" s="149"/>
      <c r="J16" s="17">
        <v>8</v>
      </c>
      <c r="K16" s="149"/>
      <c r="L16" s="149"/>
      <c r="M16" s="148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45"/>
      <c r="Y16" s="245"/>
      <c r="Z16" s="245"/>
      <c r="AA16" s="54" t="s">
        <v>22</v>
      </c>
      <c r="AB16" s="54">
        <v>15</v>
      </c>
      <c r="AC16" s="57">
        <f>15*5</f>
        <v>75</v>
      </c>
      <c r="AD16" s="245"/>
      <c r="AE16" s="54">
        <v>8</v>
      </c>
      <c r="AF16" s="245"/>
      <c r="AG16" s="245"/>
      <c r="AH16" s="263"/>
      <c r="AI16" s="231"/>
      <c r="AJ16" s="231"/>
      <c r="AK16" s="231"/>
      <c r="AL16" s="231"/>
      <c r="AM16" s="276"/>
    </row>
    <row r="17" spans="1:39">
      <c r="A17" s="149">
        <v>11</v>
      </c>
      <c r="B17" s="149">
        <v>11</v>
      </c>
      <c r="C17" s="149">
        <v>11</v>
      </c>
      <c r="D17" s="152" t="s">
        <v>109</v>
      </c>
      <c r="E17" s="160">
        <v>6</v>
      </c>
      <c r="F17" s="167">
        <v>1</v>
      </c>
      <c r="G17" s="167">
        <v>11</v>
      </c>
      <c r="H17" s="171">
        <v>11</v>
      </c>
      <c r="I17" s="167">
        <v>91</v>
      </c>
      <c r="J17" s="19">
        <v>2</v>
      </c>
      <c r="K17" s="19">
        <v>10</v>
      </c>
      <c r="L17" s="19">
        <v>20</v>
      </c>
      <c r="M17" s="169">
        <v>188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247">
        <v>11</v>
      </c>
      <c r="Y17" s="247">
        <v>8</v>
      </c>
      <c r="Z17" s="247">
        <v>6</v>
      </c>
      <c r="AA17" s="167">
        <v>1</v>
      </c>
      <c r="AB17" s="167">
        <v>11</v>
      </c>
      <c r="AC17" s="171">
        <v>11</v>
      </c>
      <c r="AD17" s="257">
        <v>91</v>
      </c>
      <c r="AE17" s="19">
        <v>2</v>
      </c>
      <c r="AF17" s="19">
        <v>10</v>
      </c>
      <c r="AG17" s="19">
        <v>20</v>
      </c>
      <c r="AH17" s="169">
        <v>188</v>
      </c>
      <c r="AI17" s="226">
        <v>172</v>
      </c>
      <c r="AJ17" s="226">
        <f>AH18-AI17</f>
        <v>-172</v>
      </c>
      <c r="AK17" s="226">
        <v>0</v>
      </c>
      <c r="AL17" s="226" t="s">
        <v>20</v>
      </c>
      <c r="AM17" s="272" t="s">
        <v>47</v>
      </c>
    </row>
    <row r="18" spans="1:39">
      <c r="A18" s="149"/>
      <c r="B18" s="149"/>
      <c r="C18" s="149"/>
      <c r="D18" s="152"/>
      <c r="E18" s="160"/>
      <c r="F18" s="167"/>
      <c r="G18" s="167"/>
      <c r="H18" s="171"/>
      <c r="I18" s="167"/>
      <c r="J18" s="19">
        <v>3</v>
      </c>
      <c r="K18" s="19">
        <v>1</v>
      </c>
      <c r="L18" s="19">
        <v>3</v>
      </c>
      <c r="M18" s="18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248"/>
      <c r="Y18" s="248"/>
      <c r="Z18" s="248"/>
      <c r="AA18" s="167"/>
      <c r="AB18" s="167"/>
      <c r="AC18" s="171"/>
      <c r="AD18" s="258"/>
      <c r="AE18" s="19">
        <v>3</v>
      </c>
      <c r="AF18" s="19">
        <v>1</v>
      </c>
      <c r="AG18" s="19">
        <v>3</v>
      </c>
      <c r="AH18" s="180"/>
      <c r="AI18" s="227"/>
      <c r="AJ18" s="227"/>
      <c r="AK18" s="227"/>
      <c r="AL18" s="227"/>
      <c r="AM18" s="273"/>
    </row>
    <row r="19" spans="1:39">
      <c r="A19" s="149"/>
      <c r="B19" s="149"/>
      <c r="C19" s="149"/>
      <c r="D19" s="152"/>
      <c r="E19" s="160"/>
      <c r="F19" s="168" t="s">
        <v>43</v>
      </c>
      <c r="G19" s="167">
        <v>16</v>
      </c>
      <c r="H19" s="171">
        <v>80</v>
      </c>
      <c r="I19" s="167"/>
      <c r="J19" s="19">
        <v>2</v>
      </c>
      <c r="K19" s="19">
        <v>75</v>
      </c>
      <c r="L19" s="19">
        <v>150</v>
      </c>
      <c r="M19" s="18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248"/>
      <c r="Y19" s="248"/>
      <c r="Z19" s="248"/>
      <c r="AA19" s="168" t="s">
        <v>43</v>
      </c>
      <c r="AB19" s="167">
        <v>16</v>
      </c>
      <c r="AC19" s="171">
        <v>80</v>
      </c>
      <c r="AD19" s="258"/>
      <c r="AE19" s="19">
        <v>2</v>
      </c>
      <c r="AF19" s="19">
        <v>75</v>
      </c>
      <c r="AG19" s="19">
        <v>150</v>
      </c>
      <c r="AH19" s="180"/>
      <c r="AI19" s="227"/>
      <c r="AJ19" s="227"/>
      <c r="AK19" s="227"/>
      <c r="AL19" s="227"/>
      <c r="AM19" s="273"/>
    </row>
    <row r="20" spans="1:39" ht="14.25">
      <c r="A20" s="149"/>
      <c r="B20" s="149"/>
      <c r="C20" s="149"/>
      <c r="D20" s="152"/>
      <c r="E20" s="160"/>
      <c r="F20" s="167"/>
      <c r="G20" s="167"/>
      <c r="H20" s="171"/>
      <c r="I20" s="167"/>
      <c r="J20" s="17">
        <v>3</v>
      </c>
      <c r="K20" s="17">
        <v>5</v>
      </c>
      <c r="L20" s="17">
        <v>15</v>
      </c>
      <c r="M20" s="170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249"/>
      <c r="Y20" s="249"/>
      <c r="Z20" s="248"/>
      <c r="AA20" s="167"/>
      <c r="AB20" s="167"/>
      <c r="AC20" s="171"/>
      <c r="AD20" s="258"/>
      <c r="AE20" s="17">
        <v>3</v>
      </c>
      <c r="AF20" s="17">
        <v>5</v>
      </c>
      <c r="AG20" s="17">
        <v>15</v>
      </c>
      <c r="AH20" s="170"/>
      <c r="AI20" s="227"/>
      <c r="AJ20" s="227"/>
      <c r="AK20" s="227"/>
      <c r="AL20" s="227"/>
      <c r="AM20" s="273"/>
    </row>
    <row r="21" spans="1:39" ht="14.25">
      <c r="A21" s="149">
        <v>12</v>
      </c>
      <c r="B21" s="149">
        <v>12</v>
      </c>
      <c r="C21" s="149">
        <v>12</v>
      </c>
      <c r="D21" s="152" t="s">
        <v>110</v>
      </c>
      <c r="E21" s="160">
        <v>6</v>
      </c>
      <c r="F21" s="167">
        <v>1</v>
      </c>
      <c r="G21" s="167">
        <v>11</v>
      </c>
      <c r="H21" s="171">
        <v>11</v>
      </c>
      <c r="I21" s="167">
        <v>91</v>
      </c>
      <c r="J21" s="17">
        <v>2</v>
      </c>
      <c r="K21" s="17">
        <v>10</v>
      </c>
      <c r="L21" s="17">
        <v>20</v>
      </c>
      <c r="M21" s="169">
        <v>188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250">
        <v>12</v>
      </c>
      <c r="Y21" s="250">
        <v>9</v>
      </c>
      <c r="Z21" s="247">
        <v>6</v>
      </c>
      <c r="AA21" s="167">
        <v>1</v>
      </c>
      <c r="AB21" s="167">
        <v>11</v>
      </c>
      <c r="AC21" s="171">
        <v>11</v>
      </c>
      <c r="AD21" s="167">
        <v>91</v>
      </c>
      <c r="AE21" s="17">
        <v>2</v>
      </c>
      <c r="AF21" s="17">
        <v>10</v>
      </c>
      <c r="AG21" s="17">
        <v>20</v>
      </c>
      <c r="AH21" s="169">
        <v>188</v>
      </c>
      <c r="AI21" s="226">
        <v>168</v>
      </c>
      <c r="AJ21" s="226">
        <f>AH21-AI21</f>
        <v>20</v>
      </c>
      <c r="AK21" s="226">
        <v>0</v>
      </c>
      <c r="AL21" s="226" t="s">
        <v>20</v>
      </c>
      <c r="AM21" s="272" t="s">
        <v>47</v>
      </c>
    </row>
    <row r="22" spans="1:39" ht="14.25">
      <c r="A22" s="149"/>
      <c r="B22" s="149"/>
      <c r="C22" s="149"/>
      <c r="D22" s="152"/>
      <c r="E22" s="160"/>
      <c r="F22" s="167"/>
      <c r="G22" s="167"/>
      <c r="H22" s="171"/>
      <c r="I22" s="167"/>
      <c r="J22" s="17">
        <v>3</v>
      </c>
      <c r="K22" s="17">
        <v>1</v>
      </c>
      <c r="L22" s="17">
        <v>3</v>
      </c>
      <c r="M22" s="180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250"/>
      <c r="Y22" s="250"/>
      <c r="Z22" s="248"/>
      <c r="AA22" s="167"/>
      <c r="AB22" s="167"/>
      <c r="AC22" s="171"/>
      <c r="AD22" s="167"/>
      <c r="AE22" s="17">
        <v>3</v>
      </c>
      <c r="AF22" s="17">
        <v>1</v>
      </c>
      <c r="AG22" s="17">
        <v>3</v>
      </c>
      <c r="AH22" s="180"/>
      <c r="AI22" s="227"/>
      <c r="AJ22" s="227"/>
      <c r="AK22" s="227"/>
      <c r="AL22" s="227"/>
      <c r="AM22" s="273"/>
    </row>
    <row r="23" spans="1:39" ht="14.25">
      <c r="A23" s="149"/>
      <c r="B23" s="149"/>
      <c r="C23" s="149"/>
      <c r="D23" s="152"/>
      <c r="E23" s="160"/>
      <c r="F23" s="167" t="s">
        <v>43</v>
      </c>
      <c r="G23" s="167">
        <v>16</v>
      </c>
      <c r="H23" s="171">
        <v>80</v>
      </c>
      <c r="I23" s="167"/>
      <c r="J23" s="17">
        <v>2</v>
      </c>
      <c r="K23" s="17">
        <v>75</v>
      </c>
      <c r="L23" s="17">
        <v>150</v>
      </c>
      <c r="M23" s="180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250"/>
      <c r="Y23" s="250"/>
      <c r="Z23" s="248"/>
      <c r="AA23" s="167" t="s">
        <v>43</v>
      </c>
      <c r="AB23" s="167">
        <v>16</v>
      </c>
      <c r="AC23" s="171">
        <v>80</v>
      </c>
      <c r="AD23" s="167"/>
      <c r="AE23" s="17">
        <v>2</v>
      </c>
      <c r="AF23" s="17">
        <v>75</v>
      </c>
      <c r="AG23" s="17">
        <v>150</v>
      </c>
      <c r="AH23" s="180"/>
      <c r="AI23" s="227"/>
      <c r="AJ23" s="227"/>
      <c r="AK23" s="227"/>
      <c r="AL23" s="227"/>
      <c r="AM23" s="273"/>
    </row>
    <row r="24" spans="1:39" ht="14.25">
      <c r="A24" s="149"/>
      <c r="B24" s="149"/>
      <c r="C24" s="149"/>
      <c r="D24" s="152"/>
      <c r="E24" s="160"/>
      <c r="F24" s="167"/>
      <c r="G24" s="167"/>
      <c r="H24" s="171"/>
      <c r="I24" s="167"/>
      <c r="J24" s="17">
        <v>3</v>
      </c>
      <c r="K24" s="17">
        <v>5</v>
      </c>
      <c r="L24" s="17">
        <v>15</v>
      </c>
      <c r="M24" s="170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250"/>
      <c r="Y24" s="250"/>
      <c r="Z24" s="248"/>
      <c r="AA24" s="167"/>
      <c r="AB24" s="167"/>
      <c r="AC24" s="171"/>
      <c r="AD24" s="167"/>
      <c r="AE24" s="17">
        <v>3</v>
      </c>
      <c r="AF24" s="17">
        <v>5</v>
      </c>
      <c r="AG24" s="17">
        <v>15</v>
      </c>
      <c r="AH24" s="170"/>
      <c r="AI24" s="227"/>
      <c r="AJ24" s="227"/>
      <c r="AK24" s="227"/>
      <c r="AL24" s="227"/>
      <c r="AM24" s="273"/>
    </row>
    <row r="25" spans="1:39" ht="14.25">
      <c r="A25" s="149">
        <v>13</v>
      </c>
      <c r="B25" s="149">
        <v>13</v>
      </c>
      <c r="C25" s="149">
        <v>13</v>
      </c>
      <c r="D25" s="152" t="s">
        <v>111</v>
      </c>
      <c r="E25" s="149">
        <v>5</v>
      </c>
      <c r="F25" s="22">
        <v>1</v>
      </c>
      <c r="G25" s="23">
        <v>5</v>
      </c>
      <c r="H25" s="24">
        <v>5</v>
      </c>
      <c r="I25" s="149">
        <v>29</v>
      </c>
      <c r="J25" s="17">
        <v>6</v>
      </c>
      <c r="K25" s="23">
        <v>19</v>
      </c>
      <c r="L25" s="23">
        <f>J25*K25</f>
        <v>114</v>
      </c>
      <c r="M25" s="149">
        <v>194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6">
        <v>13</v>
      </c>
      <c r="Y25" s="246">
        <v>12</v>
      </c>
      <c r="Z25" s="246">
        <v>5</v>
      </c>
      <c r="AA25" s="54">
        <v>1</v>
      </c>
      <c r="AB25" s="54">
        <v>5</v>
      </c>
      <c r="AC25" s="57">
        <v>5</v>
      </c>
      <c r="AD25" s="246">
        <v>29</v>
      </c>
      <c r="AE25" s="54" t="s">
        <v>189</v>
      </c>
      <c r="AF25" s="54">
        <v>5</v>
      </c>
      <c r="AG25" s="54">
        <f>6*3+8*2</f>
        <v>34</v>
      </c>
      <c r="AH25" s="261">
        <v>194</v>
      </c>
      <c r="AI25" s="229">
        <v>151</v>
      </c>
      <c r="AJ25" s="229">
        <f>AH25-AI25</f>
        <v>43</v>
      </c>
      <c r="AK25" s="232">
        <v>0</v>
      </c>
      <c r="AL25" s="232" t="s">
        <v>83</v>
      </c>
      <c r="AM25" s="274" t="s">
        <v>112</v>
      </c>
    </row>
    <row r="26" spans="1:39" ht="14.25">
      <c r="A26" s="149"/>
      <c r="B26" s="149"/>
      <c r="C26" s="149"/>
      <c r="D26" s="152"/>
      <c r="E26" s="149"/>
      <c r="F26" s="22" t="s">
        <v>26</v>
      </c>
      <c r="G26" s="23">
        <v>6</v>
      </c>
      <c r="H26" s="24">
        <v>24</v>
      </c>
      <c r="I26" s="149"/>
      <c r="J26" s="17">
        <v>8</v>
      </c>
      <c r="K26" s="23">
        <f>2*5</f>
        <v>10</v>
      </c>
      <c r="L26" s="23">
        <v>80</v>
      </c>
      <c r="M26" s="149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6"/>
      <c r="Y26" s="246"/>
      <c r="Z26" s="246"/>
      <c r="AA26" s="54" t="s">
        <v>26</v>
      </c>
      <c r="AB26" s="54">
        <v>6</v>
      </c>
      <c r="AC26" s="57">
        <v>24</v>
      </c>
      <c r="AD26" s="246"/>
      <c r="AE26" s="54" t="s">
        <v>189</v>
      </c>
      <c r="AF26" s="54">
        <v>24</v>
      </c>
      <c r="AG26" s="54">
        <f>4*4*6+2*4*8</f>
        <v>160</v>
      </c>
      <c r="AH26" s="261"/>
      <c r="AI26" s="231"/>
      <c r="AJ26" s="231"/>
      <c r="AK26" s="232"/>
      <c r="AL26" s="232"/>
      <c r="AM26" s="274"/>
    </row>
    <row r="27" spans="1:39">
      <c r="A27" s="149">
        <v>14</v>
      </c>
      <c r="B27" s="149">
        <v>14</v>
      </c>
      <c r="C27" s="149">
        <v>14</v>
      </c>
      <c r="D27" s="152" t="s">
        <v>113</v>
      </c>
      <c r="E27" s="149">
        <v>6</v>
      </c>
      <c r="F27" s="22">
        <v>1</v>
      </c>
      <c r="G27" s="23">
        <v>40</v>
      </c>
      <c r="H27" s="24">
        <v>40</v>
      </c>
      <c r="I27" s="149">
        <v>260</v>
      </c>
      <c r="J27" s="149">
        <v>4</v>
      </c>
      <c r="K27" s="149">
        <v>260</v>
      </c>
      <c r="L27" s="149">
        <f>J27*K27</f>
        <v>1040</v>
      </c>
      <c r="M27" s="149">
        <v>1040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6">
        <v>14</v>
      </c>
      <c r="Y27" s="246">
        <v>13</v>
      </c>
      <c r="Z27" s="246">
        <v>6</v>
      </c>
      <c r="AA27" s="54">
        <v>1</v>
      </c>
      <c r="AB27" s="54">
        <v>40</v>
      </c>
      <c r="AC27" s="57">
        <v>40</v>
      </c>
      <c r="AD27" s="246">
        <v>260</v>
      </c>
      <c r="AE27" s="246">
        <v>4</v>
      </c>
      <c r="AF27" s="246">
        <v>259</v>
      </c>
      <c r="AG27" s="246">
        <f>AE27*AF27</f>
        <v>1036</v>
      </c>
      <c r="AH27" s="261">
        <v>1036</v>
      </c>
      <c r="AI27" s="232">
        <v>1032</v>
      </c>
      <c r="AJ27" s="232">
        <f>AH27-AI27</f>
        <v>4</v>
      </c>
      <c r="AK27" s="232">
        <v>0</v>
      </c>
      <c r="AL27" s="232" t="s">
        <v>29</v>
      </c>
      <c r="AM27" s="274" t="s">
        <v>21</v>
      </c>
    </row>
    <row r="28" spans="1:39" ht="13.5" customHeight="1">
      <c r="A28" s="149"/>
      <c r="B28" s="149"/>
      <c r="C28" s="149"/>
      <c r="D28" s="152"/>
      <c r="E28" s="149"/>
      <c r="F28" s="22" t="s">
        <v>22</v>
      </c>
      <c r="G28" s="23">
        <v>44</v>
      </c>
      <c r="H28" s="24">
        <f>44*5</f>
        <v>220</v>
      </c>
      <c r="I28" s="149"/>
      <c r="J28" s="149"/>
      <c r="K28" s="149"/>
      <c r="L28" s="149"/>
      <c r="M28" s="149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46"/>
      <c r="Y28" s="246"/>
      <c r="Z28" s="246"/>
      <c r="AA28" s="54" t="s">
        <v>22</v>
      </c>
      <c r="AB28" s="54">
        <v>44</v>
      </c>
      <c r="AC28" s="57">
        <f>44*5</f>
        <v>220</v>
      </c>
      <c r="AD28" s="246"/>
      <c r="AE28" s="246"/>
      <c r="AF28" s="246"/>
      <c r="AG28" s="246"/>
      <c r="AH28" s="261"/>
      <c r="AI28" s="232"/>
      <c r="AJ28" s="232"/>
      <c r="AK28" s="232"/>
      <c r="AL28" s="232"/>
      <c r="AM28" s="274"/>
    </row>
    <row r="29" spans="1:39" ht="14.25">
      <c r="A29" s="23">
        <v>15</v>
      </c>
      <c r="B29" s="23">
        <v>15</v>
      </c>
      <c r="C29" s="23">
        <v>15</v>
      </c>
      <c r="D29" s="16" t="s">
        <v>114</v>
      </c>
      <c r="E29" s="23">
        <v>6</v>
      </c>
      <c r="F29" s="22" t="s">
        <v>69</v>
      </c>
      <c r="G29" s="23">
        <v>10</v>
      </c>
      <c r="H29" s="24">
        <v>60</v>
      </c>
      <c r="I29" s="23">
        <v>60</v>
      </c>
      <c r="J29" s="17">
        <v>8</v>
      </c>
      <c r="K29" s="23">
        <v>60</v>
      </c>
      <c r="L29" s="23">
        <f>K29*J29</f>
        <v>480</v>
      </c>
      <c r="M29" s="23">
        <v>480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54">
        <v>15</v>
      </c>
      <c r="Y29" s="54">
        <v>14</v>
      </c>
      <c r="Z29" s="54">
        <v>6</v>
      </c>
      <c r="AA29" s="54" t="s">
        <v>69</v>
      </c>
      <c r="AB29" s="54">
        <v>10</v>
      </c>
      <c r="AC29" s="57">
        <v>60</v>
      </c>
      <c r="AD29" s="54">
        <v>60</v>
      </c>
      <c r="AE29" s="54">
        <v>8</v>
      </c>
      <c r="AF29" s="54">
        <v>60</v>
      </c>
      <c r="AG29" s="54">
        <f>AF29*AE29</f>
        <v>480</v>
      </c>
      <c r="AH29" s="69">
        <v>480</v>
      </c>
      <c r="AI29" s="70">
        <v>454</v>
      </c>
      <c r="AJ29" s="70">
        <f>AH29-AI29</f>
        <v>26</v>
      </c>
      <c r="AK29" s="70">
        <v>0</v>
      </c>
      <c r="AL29" s="70" t="s">
        <v>29</v>
      </c>
      <c r="AM29" s="71" t="s">
        <v>21</v>
      </c>
    </row>
    <row r="30" spans="1:39" ht="14.25">
      <c r="A30" s="23">
        <v>16</v>
      </c>
      <c r="B30" s="23">
        <v>16</v>
      </c>
      <c r="C30" s="23">
        <v>16</v>
      </c>
      <c r="D30" s="16" t="s">
        <v>115</v>
      </c>
      <c r="E30" s="23">
        <v>6</v>
      </c>
      <c r="F30" s="22" t="s">
        <v>69</v>
      </c>
      <c r="G30" s="23">
        <v>3</v>
      </c>
      <c r="H30" s="24">
        <v>18</v>
      </c>
      <c r="I30" s="23">
        <v>18</v>
      </c>
      <c r="J30" s="17">
        <v>8</v>
      </c>
      <c r="K30" s="23">
        <v>18</v>
      </c>
      <c r="L30" s="23">
        <v>144</v>
      </c>
      <c r="M30" s="23">
        <v>144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54">
        <v>16</v>
      </c>
      <c r="Y30" s="54">
        <v>15</v>
      </c>
      <c r="Z30" s="54">
        <v>6</v>
      </c>
      <c r="AA30" s="54" t="s">
        <v>69</v>
      </c>
      <c r="AB30" s="54">
        <v>3</v>
      </c>
      <c r="AC30" s="57">
        <v>18</v>
      </c>
      <c r="AD30" s="54">
        <v>18</v>
      </c>
      <c r="AE30" s="54">
        <v>8</v>
      </c>
      <c r="AF30" s="54">
        <v>18</v>
      </c>
      <c r="AG30" s="54">
        <v>144</v>
      </c>
      <c r="AH30" s="69">
        <v>144</v>
      </c>
      <c r="AI30" s="70">
        <v>29</v>
      </c>
      <c r="AJ30" s="70">
        <f>AH30-AI30</f>
        <v>115</v>
      </c>
      <c r="AK30" s="70">
        <v>0</v>
      </c>
      <c r="AL30" s="70" t="s">
        <v>29</v>
      </c>
      <c r="AM30" s="71" t="s">
        <v>21</v>
      </c>
    </row>
    <row r="31" spans="1:39">
      <c r="A31" s="146">
        <v>17</v>
      </c>
      <c r="B31" s="146">
        <v>17</v>
      </c>
      <c r="C31" s="146">
        <v>17</v>
      </c>
      <c r="D31" s="16" t="s">
        <v>116</v>
      </c>
      <c r="E31" s="23">
        <v>7</v>
      </c>
      <c r="F31" s="19" t="s">
        <v>117</v>
      </c>
      <c r="G31" s="23">
        <v>62</v>
      </c>
      <c r="H31" s="24">
        <v>434</v>
      </c>
      <c r="I31" s="19">
        <v>434</v>
      </c>
      <c r="J31" s="23">
        <v>2</v>
      </c>
      <c r="K31" s="23">
        <v>434</v>
      </c>
      <c r="L31" s="23">
        <v>868</v>
      </c>
      <c r="M31" s="19">
        <f>L31</f>
        <v>868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247">
        <v>17</v>
      </c>
      <c r="Y31" s="247" t="s">
        <v>190</v>
      </c>
      <c r="Z31" s="247">
        <v>7</v>
      </c>
      <c r="AA31" s="62" t="s">
        <v>117</v>
      </c>
      <c r="AB31" s="55">
        <v>62</v>
      </c>
      <c r="AC31" s="57">
        <f>AB31*Z31</f>
        <v>434</v>
      </c>
      <c r="AD31" s="257">
        <v>679</v>
      </c>
      <c r="AE31" s="55">
        <v>2</v>
      </c>
      <c r="AF31" s="55">
        <v>434</v>
      </c>
      <c r="AG31" s="55">
        <v>868</v>
      </c>
      <c r="AH31" s="72">
        <f>AG31</f>
        <v>868</v>
      </c>
      <c r="AI31" s="62">
        <v>852</v>
      </c>
      <c r="AJ31" s="62">
        <f>AH31-AI31</f>
        <v>16</v>
      </c>
      <c r="AK31" s="62">
        <v>0</v>
      </c>
      <c r="AL31" s="62" t="s">
        <v>29</v>
      </c>
      <c r="AM31" s="73" t="s">
        <v>47</v>
      </c>
    </row>
    <row r="32" spans="1:39">
      <c r="A32" s="148"/>
      <c r="B32" s="148"/>
      <c r="C32" s="148"/>
      <c r="D32" s="16" t="s">
        <v>118</v>
      </c>
      <c r="E32" s="23">
        <v>7</v>
      </c>
      <c r="F32" s="19" t="s">
        <v>161</v>
      </c>
      <c r="G32" s="23">
        <v>35</v>
      </c>
      <c r="H32" s="24">
        <v>245</v>
      </c>
      <c r="I32" s="19">
        <v>245</v>
      </c>
      <c r="J32" s="23">
        <v>2</v>
      </c>
      <c r="K32" s="23">
        <v>245</v>
      </c>
      <c r="L32" s="23">
        <v>490</v>
      </c>
      <c r="M32" s="40">
        <v>490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249"/>
      <c r="Y32" s="249"/>
      <c r="Z32" s="249"/>
      <c r="AA32" s="62" t="s">
        <v>119</v>
      </c>
      <c r="AB32" s="55">
        <v>35</v>
      </c>
      <c r="AC32" s="57">
        <f>AB32*Z31</f>
        <v>245</v>
      </c>
      <c r="AD32" s="259"/>
      <c r="AE32" s="55">
        <v>2</v>
      </c>
      <c r="AF32" s="55">
        <v>245</v>
      </c>
      <c r="AG32" s="55">
        <f>AE32*AF32</f>
        <v>490</v>
      </c>
      <c r="AH32" s="72">
        <v>468</v>
      </c>
      <c r="AI32" s="62">
        <v>437</v>
      </c>
      <c r="AJ32" s="62">
        <f>AH32-AI32</f>
        <v>31</v>
      </c>
      <c r="AK32" s="62">
        <v>0</v>
      </c>
      <c r="AL32" s="62" t="s">
        <v>29</v>
      </c>
      <c r="AM32" s="73" t="s">
        <v>47</v>
      </c>
    </row>
    <row r="33" spans="1:39">
      <c r="A33" s="146">
        <v>18</v>
      </c>
      <c r="B33" s="146">
        <v>18</v>
      </c>
      <c r="C33" s="146">
        <v>18</v>
      </c>
      <c r="D33" s="240" t="s">
        <v>120</v>
      </c>
      <c r="E33" s="149">
        <v>4</v>
      </c>
      <c r="F33" s="18" t="s">
        <v>53</v>
      </c>
      <c r="G33" s="23">
        <v>59</v>
      </c>
      <c r="H33" s="24">
        <v>59</v>
      </c>
      <c r="I33" s="176">
        <v>239</v>
      </c>
      <c r="J33" s="23">
        <v>2</v>
      </c>
      <c r="K33" s="23">
        <v>59</v>
      </c>
      <c r="L33" s="23">
        <f>J33*K33</f>
        <v>118</v>
      </c>
      <c r="M33" s="169">
        <f>L33+L34</f>
        <v>478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0">
        <v>18</v>
      </c>
      <c r="Y33" s="247" t="s">
        <v>120</v>
      </c>
      <c r="Z33" s="247">
        <v>4</v>
      </c>
      <c r="AA33" s="62" t="s">
        <v>51</v>
      </c>
      <c r="AB33" s="55">
        <v>57</v>
      </c>
      <c r="AC33" s="57">
        <v>57</v>
      </c>
      <c r="AD33" s="257">
        <f>AC33+AC34+AC35</f>
        <v>356</v>
      </c>
      <c r="AE33" s="247">
        <v>2</v>
      </c>
      <c r="AF33" s="55">
        <v>57</v>
      </c>
      <c r="AG33" s="55">
        <f>AF33*AE33</f>
        <v>114</v>
      </c>
      <c r="AH33" s="264">
        <v>712</v>
      </c>
      <c r="AI33" s="257">
        <v>698</v>
      </c>
      <c r="AJ33" s="257">
        <f>AH33-AI33</f>
        <v>14</v>
      </c>
      <c r="AK33" s="257">
        <v>0</v>
      </c>
      <c r="AL33" s="257" t="s">
        <v>20</v>
      </c>
      <c r="AM33" s="277" t="s">
        <v>47</v>
      </c>
    </row>
    <row r="34" spans="1:39">
      <c r="A34" s="147"/>
      <c r="B34" s="147"/>
      <c r="C34" s="147"/>
      <c r="D34" s="241"/>
      <c r="E34" s="149"/>
      <c r="F34" s="18" t="s">
        <v>162</v>
      </c>
      <c r="G34" s="23">
        <v>60</v>
      </c>
      <c r="H34" s="24">
        <v>180</v>
      </c>
      <c r="I34" s="176"/>
      <c r="J34" s="23">
        <v>2</v>
      </c>
      <c r="K34" s="23">
        <v>180</v>
      </c>
      <c r="L34" s="23">
        <f>J34*K34</f>
        <v>360</v>
      </c>
      <c r="M34" s="170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250"/>
      <c r="Y34" s="248"/>
      <c r="Z34" s="248"/>
      <c r="AA34" s="62" t="s">
        <v>52</v>
      </c>
      <c r="AB34" s="55">
        <v>59</v>
      </c>
      <c r="AC34" s="57">
        <v>59</v>
      </c>
      <c r="AD34" s="258"/>
      <c r="AE34" s="248"/>
      <c r="AF34" s="55">
        <v>59</v>
      </c>
      <c r="AG34" s="55">
        <f>AF34*AE33</f>
        <v>118</v>
      </c>
      <c r="AH34" s="265"/>
      <c r="AI34" s="258"/>
      <c r="AJ34" s="258"/>
      <c r="AK34" s="258"/>
      <c r="AL34" s="258"/>
      <c r="AM34" s="278"/>
    </row>
    <row r="35" spans="1:39" ht="13.5" customHeight="1">
      <c r="A35" s="148"/>
      <c r="B35" s="148"/>
      <c r="C35" s="148"/>
      <c r="D35" s="242"/>
      <c r="E35" s="25"/>
      <c r="F35" s="27"/>
      <c r="G35" s="15"/>
      <c r="H35" s="28"/>
      <c r="I35" s="43"/>
      <c r="J35" s="15"/>
      <c r="K35" s="15"/>
      <c r="L35" s="15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250"/>
      <c r="Y35" s="249"/>
      <c r="Z35" s="249"/>
      <c r="AA35" s="62" t="s">
        <v>100</v>
      </c>
      <c r="AB35" s="55">
        <v>60</v>
      </c>
      <c r="AC35" s="57">
        <v>240</v>
      </c>
      <c r="AD35" s="259"/>
      <c r="AE35" s="249"/>
      <c r="AF35" s="55">
        <v>240</v>
      </c>
      <c r="AG35" s="55">
        <f>AF35*AE33</f>
        <v>480</v>
      </c>
      <c r="AH35" s="266"/>
      <c r="AI35" s="259"/>
      <c r="AJ35" s="259"/>
      <c r="AK35" s="259"/>
      <c r="AL35" s="259"/>
      <c r="AM35" s="279"/>
    </row>
    <row r="36" spans="1:39" ht="13.5" customHeight="1">
      <c r="A36" s="146">
        <v>19</v>
      </c>
      <c r="B36" s="149">
        <v>19</v>
      </c>
      <c r="C36" s="146">
        <v>19</v>
      </c>
      <c r="D36" s="240" t="s">
        <v>121</v>
      </c>
      <c r="E36" s="25"/>
      <c r="F36" s="27"/>
      <c r="G36" s="15"/>
      <c r="H36" s="28"/>
      <c r="I36" s="43"/>
      <c r="J36" s="15"/>
      <c r="K36" s="15"/>
      <c r="L36" s="15"/>
      <c r="M36" s="42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251">
        <v>19</v>
      </c>
      <c r="Y36" s="251" t="s">
        <v>121</v>
      </c>
      <c r="Z36" s="251">
        <v>18</v>
      </c>
      <c r="AA36" s="63" t="s">
        <v>51</v>
      </c>
      <c r="AB36" s="64">
        <v>27</v>
      </c>
      <c r="AC36" s="57">
        <v>27</v>
      </c>
      <c r="AD36" s="260">
        <f>AC36+AC37+AC38</f>
        <v>588</v>
      </c>
      <c r="AE36" s="64">
        <v>1</v>
      </c>
      <c r="AF36" s="64">
        <v>26</v>
      </c>
      <c r="AG36" s="64">
        <v>27</v>
      </c>
      <c r="AH36" s="74">
        <v>26</v>
      </c>
      <c r="AI36" s="75">
        <v>0</v>
      </c>
      <c r="AJ36" s="75">
        <f>AH36-AI36</f>
        <v>26</v>
      </c>
      <c r="AK36" s="75">
        <v>0</v>
      </c>
      <c r="AL36" s="75"/>
      <c r="AM36" s="76" t="s">
        <v>122</v>
      </c>
    </row>
    <row r="37" spans="1:39">
      <c r="A37" s="147"/>
      <c r="B37" s="149"/>
      <c r="C37" s="147"/>
      <c r="D37" s="241"/>
      <c r="E37" s="29"/>
      <c r="F37" s="30"/>
      <c r="G37" s="31"/>
      <c r="H37" s="32"/>
      <c r="I37" s="44"/>
      <c r="J37" s="31"/>
      <c r="K37" s="31"/>
      <c r="L37" s="31"/>
      <c r="M37" s="45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52"/>
      <c r="Y37" s="252"/>
      <c r="Z37" s="252"/>
      <c r="AA37" s="63" t="s">
        <v>123</v>
      </c>
      <c r="AB37" s="64">
        <v>33</v>
      </c>
      <c r="AC37" s="57">
        <v>363</v>
      </c>
      <c r="AD37" s="252"/>
      <c r="AE37" s="64">
        <v>1</v>
      </c>
      <c r="AF37" s="64">
        <v>363</v>
      </c>
      <c r="AG37" s="64">
        <v>363</v>
      </c>
      <c r="AH37" s="74">
        <v>361</v>
      </c>
      <c r="AI37" s="75">
        <v>335</v>
      </c>
      <c r="AJ37" s="75">
        <f>AH37-AI37</f>
        <v>26</v>
      </c>
      <c r="AK37" s="75">
        <v>0</v>
      </c>
      <c r="AL37" s="75" t="s">
        <v>83</v>
      </c>
      <c r="AM37" s="77" t="s">
        <v>84</v>
      </c>
    </row>
    <row r="38" spans="1:39">
      <c r="A38" s="148"/>
      <c r="B38" s="149"/>
      <c r="C38" s="148"/>
      <c r="D38" s="242"/>
      <c r="E38" s="25">
        <v>17</v>
      </c>
      <c r="F38" s="27" t="s">
        <v>163</v>
      </c>
      <c r="G38" s="15">
        <v>33</v>
      </c>
      <c r="H38" s="28">
        <v>561</v>
      </c>
      <c r="I38" s="43">
        <v>561</v>
      </c>
      <c r="J38" s="15">
        <v>1</v>
      </c>
      <c r="K38" s="15">
        <v>561</v>
      </c>
      <c r="L38" s="15">
        <v>561</v>
      </c>
      <c r="M38" s="42">
        <v>561</v>
      </c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253"/>
      <c r="Y38" s="253"/>
      <c r="Z38" s="253"/>
      <c r="AA38" s="63" t="s">
        <v>124</v>
      </c>
      <c r="AB38" s="64">
        <v>33</v>
      </c>
      <c r="AC38" s="57">
        <v>198</v>
      </c>
      <c r="AD38" s="253"/>
      <c r="AE38" s="64">
        <v>1</v>
      </c>
      <c r="AF38" s="64">
        <v>198</v>
      </c>
      <c r="AG38" s="64">
        <v>198</v>
      </c>
      <c r="AH38" s="74">
        <v>198</v>
      </c>
      <c r="AI38" s="75">
        <v>197</v>
      </c>
      <c r="AJ38" s="75">
        <f>AH38-AI38</f>
        <v>1</v>
      </c>
      <c r="AK38" s="75">
        <v>0</v>
      </c>
      <c r="AL38" s="75" t="s">
        <v>83</v>
      </c>
      <c r="AM38" s="77" t="s">
        <v>125</v>
      </c>
    </row>
    <row r="39" spans="1:39" ht="14.25">
      <c r="A39" s="215">
        <v>20</v>
      </c>
      <c r="B39" s="215">
        <v>20</v>
      </c>
      <c r="C39" s="215">
        <v>20</v>
      </c>
      <c r="D39" s="216" t="s">
        <v>126</v>
      </c>
      <c r="E39" s="160">
        <v>6</v>
      </c>
      <c r="F39" s="18" t="s">
        <v>22</v>
      </c>
      <c r="G39" s="17">
        <v>1</v>
      </c>
      <c r="H39" s="35">
        <v>5</v>
      </c>
      <c r="I39" s="160">
        <v>209</v>
      </c>
      <c r="J39" s="17">
        <v>6</v>
      </c>
      <c r="K39" s="17">
        <v>5</v>
      </c>
      <c r="L39" s="23">
        <f t="shared" ref="L39:L59" si="1">J39*K39</f>
        <v>30</v>
      </c>
      <c r="M39" s="160">
        <v>1662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43">
        <v>20</v>
      </c>
      <c r="Y39" s="243" t="s">
        <v>126</v>
      </c>
      <c r="Z39" s="243">
        <v>6</v>
      </c>
      <c r="AA39" s="60" t="s">
        <v>51</v>
      </c>
      <c r="AB39" s="54">
        <v>34</v>
      </c>
      <c r="AC39" s="57">
        <v>34</v>
      </c>
      <c r="AD39" s="254">
        <v>209</v>
      </c>
      <c r="AE39" s="54">
        <v>8</v>
      </c>
      <c r="AF39" s="54">
        <v>34</v>
      </c>
      <c r="AG39" s="54">
        <v>272</v>
      </c>
      <c r="AH39" s="267">
        <v>1662</v>
      </c>
      <c r="AI39" s="254">
        <v>1599</v>
      </c>
      <c r="AJ39" s="254">
        <f>AH39-AI39</f>
        <v>63</v>
      </c>
      <c r="AK39" s="254">
        <v>0</v>
      </c>
      <c r="AL39" s="254" t="s">
        <v>20</v>
      </c>
      <c r="AM39" s="280" t="s">
        <v>21</v>
      </c>
    </row>
    <row r="40" spans="1:39" ht="14.25">
      <c r="A40" s="215"/>
      <c r="B40" s="215"/>
      <c r="C40" s="215"/>
      <c r="D40" s="216"/>
      <c r="E40" s="160"/>
      <c r="F40" s="18" t="s">
        <v>69</v>
      </c>
      <c r="G40" s="17">
        <v>34</v>
      </c>
      <c r="H40" s="35">
        <v>204</v>
      </c>
      <c r="I40" s="160"/>
      <c r="J40" s="17">
        <v>8</v>
      </c>
      <c r="K40" s="17">
        <v>204</v>
      </c>
      <c r="L40" s="23">
        <f t="shared" si="1"/>
        <v>1632</v>
      </c>
      <c r="M40" s="160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245"/>
      <c r="Y40" s="245"/>
      <c r="Z40" s="245"/>
      <c r="AA40" s="60" t="s">
        <v>22</v>
      </c>
      <c r="AB40" s="54">
        <v>35</v>
      </c>
      <c r="AC40" s="57">
        <v>175</v>
      </c>
      <c r="AD40" s="256"/>
      <c r="AE40" s="54" t="s">
        <v>189</v>
      </c>
      <c r="AF40" s="54">
        <v>175</v>
      </c>
      <c r="AG40" s="54">
        <v>1390</v>
      </c>
      <c r="AH40" s="268"/>
      <c r="AI40" s="256"/>
      <c r="AJ40" s="256"/>
      <c r="AK40" s="256"/>
      <c r="AL40" s="256"/>
      <c r="AM40" s="281"/>
    </row>
    <row r="41" spans="1:39" ht="14.25">
      <c r="A41" s="215">
        <v>21</v>
      </c>
      <c r="B41" s="236">
        <v>21</v>
      </c>
      <c r="C41" s="215">
        <v>21</v>
      </c>
      <c r="D41" s="216" t="s">
        <v>128</v>
      </c>
      <c r="E41" s="160">
        <v>6</v>
      </c>
      <c r="F41" s="163" t="s">
        <v>51</v>
      </c>
      <c r="G41" s="160">
        <v>8</v>
      </c>
      <c r="H41" s="175">
        <v>8</v>
      </c>
      <c r="I41" s="160">
        <v>58</v>
      </c>
      <c r="J41" s="17">
        <v>6</v>
      </c>
      <c r="K41" s="17">
        <v>1</v>
      </c>
      <c r="L41" s="23">
        <f t="shared" si="1"/>
        <v>6</v>
      </c>
      <c r="M41" s="167">
        <v>442</v>
      </c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3">
        <v>21</v>
      </c>
      <c r="Y41" s="243" t="s">
        <v>128</v>
      </c>
      <c r="Z41" s="243">
        <v>6</v>
      </c>
      <c r="AA41" s="60"/>
      <c r="AB41" s="54"/>
      <c r="AC41" s="57"/>
      <c r="AD41" s="59"/>
      <c r="AE41" s="54"/>
      <c r="AF41" s="54"/>
      <c r="AG41" s="54"/>
      <c r="AH41" s="80"/>
      <c r="AI41" s="254">
        <v>404</v>
      </c>
      <c r="AJ41" s="254">
        <f>AH42-AI41</f>
        <v>38</v>
      </c>
      <c r="AK41" s="254">
        <v>0</v>
      </c>
      <c r="AL41" s="254" t="s">
        <v>20</v>
      </c>
      <c r="AM41" s="81"/>
    </row>
    <row r="42" spans="1:39" ht="14.25">
      <c r="A42" s="215"/>
      <c r="B42" s="237"/>
      <c r="C42" s="215"/>
      <c r="D42" s="216"/>
      <c r="E42" s="160"/>
      <c r="F42" s="163"/>
      <c r="G42" s="160"/>
      <c r="H42" s="175"/>
      <c r="I42" s="160"/>
      <c r="J42" s="17">
        <v>8</v>
      </c>
      <c r="K42" s="17">
        <v>7</v>
      </c>
      <c r="L42" s="23">
        <f t="shared" si="1"/>
        <v>56</v>
      </c>
      <c r="M42" s="167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44"/>
      <c r="Y42" s="244"/>
      <c r="Z42" s="244"/>
      <c r="AA42" s="60"/>
      <c r="AB42" s="54"/>
      <c r="AC42" s="57"/>
      <c r="AD42" s="59"/>
      <c r="AE42" s="54"/>
      <c r="AF42" s="54"/>
      <c r="AG42" s="54"/>
      <c r="AH42" s="269">
        <v>442</v>
      </c>
      <c r="AI42" s="255"/>
      <c r="AJ42" s="255"/>
      <c r="AK42" s="255"/>
      <c r="AL42" s="255"/>
      <c r="AM42" s="282" t="s">
        <v>21</v>
      </c>
    </row>
    <row r="43" spans="1:39" ht="14.25">
      <c r="A43" s="215"/>
      <c r="B43" s="237"/>
      <c r="C43" s="215"/>
      <c r="D43" s="216"/>
      <c r="E43" s="160"/>
      <c r="F43" s="163" t="s">
        <v>22</v>
      </c>
      <c r="G43" s="160">
        <v>10</v>
      </c>
      <c r="H43" s="175">
        <v>50</v>
      </c>
      <c r="I43" s="160"/>
      <c r="J43" s="17">
        <v>6</v>
      </c>
      <c r="K43" s="17">
        <v>10</v>
      </c>
      <c r="L43" s="23">
        <f t="shared" si="1"/>
        <v>60</v>
      </c>
      <c r="M43" s="167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4"/>
      <c r="Y43" s="244"/>
      <c r="Z43" s="244"/>
      <c r="AA43" s="60" t="s">
        <v>51</v>
      </c>
      <c r="AB43" s="54">
        <v>8</v>
      </c>
      <c r="AC43" s="57">
        <v>8</v>
      </c>
      <c r="AD43" s="254">
        <v>58</v>
      </c>
      <c r="AE43" s="54" t="s">
        <v>189</v>
      </c>
      <c r="AF43" s="54">
        <v>8</v>
      </c>
      <c r="AG43" s="54">
        <v>62</v>
      </c>
      <c r="AH43" s="269"/>
      <c r="AI43" s="255"/>
      <c r="AJ43" s="255"/>
      <c r="AK43" s="255"/>
      <c r="AL43" s="255"/>
      <c r="AM43" s="282"/>
    </row>
    <row r="44" spans="1:39" ht="14.25">
      <c r="A44" s="215"/>
      <c r="B44" s="237"/>
      <c r="C44" s="215"/>
      <c r="D44" s="216"/>
      <c r="E44" s="160"/>
      <c r="F44" s="163"/>
      <c r="G44" s="160"/>
      <c r="H44" s="175"/>
      <c r="I44" s="160"/>
      <c r="J44" s="17">
        <v>8</v>
      </c>
      <c r="K44" s="17">
        <v>40</v>
      </c>
      <c r="L44" s="23">
        <f t="shared" si="1"/>
        <v>320</v>
      </c>
      <c r="M44" s="167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45"/>
      <c r="Y44" s="245"/>
      <c r="Z44" s="245"/>
      <c r="AA44" s="60" t="s">
        <v>22</v>
      </c>
      <c r="AB44" s="54">
        <v>10</v>
      </c>
      <c r="AC44" s="57">
        <v>50</v>
      </c>
      <c r="AD44" s="256"/>
      <c r="AE44" s="54" t="s">
        <v>189</v>
      </c>
      <c r="AF44" s="54">
        <v>50</v>
      </c>
      <c r="AG44" s="54">
        <v>380</v>
      </c>
      <c r="AH44" s="268"/>
      <c r="AI44" s="256"/>
      <c r="AJ44" s="256"/>
      <c r="AK44" s="256"/>
      <c r="AL44" s="256"/>
      <c r="AM44" s="281"/>
    </row>
    <row r="45" spans="1:39" ht="14.25">
      <c r="A45" s="215">
        <v>22</v>
      </c>
      <c r="B45" s="237">
        <v>22</v>
      </c>
      <c r="C45" s="215">
        <v>22</v>
      </c>
      <c r="D45" s="216" t="s">
        <v>129</v>
      </c>
      <c r="E45" s="149">
        <v>7</v>
      </c>
      <c r="F45" s="18" t="s">
        <v>51</v>
      </c>
      <c r="G45" s="17">
        <v>16</v>
      </c>
      <c r="H45" s="35">
        <v>16</v>
      </c>
      <c r="I45" s="160">
        <v>118</v>
      </c>
      <c r="J45" s="17">
        <v>6</v>
      </c>
      <c r="K45" s="17">
        <v>16</v>
      </c>
      <c r="L45" s="23">
        <f t="shared" si="1"/>
        <v>96</v>
      </c>
      <c r="M45" s="167">
        <v>708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43">
        <v>22</v>
      </c>
      <c r="Y45" s="243" t="s">
        <v>129</v>
      </c>
      <c r="Z45" s="243">
        <v>7</v>
      </c>
      <c r="AA45" s="60" t="s">
        <v>51</v>
      </c>
      <c r="AB45" s="54">
        <v>18</v>
      </c>
      <c r="AC45" s="57">
        <v>18</v>
      </c>
      <c r="AD45" s="254">
        <f>AC45+AC46+AC47</f>
        <v>120</v>
      </c>
      <c r="AE45" s="243" t="s">
        <v>138</v>
      </c>
      <c r="AF45" s="54">
        <v>17</v>
      </c>
      <c r="AG45" s="54">
        <f>17*6</f>
        <v>102</v>
      </c>
      <c r="AH45" s="267">
        <v>714</v>
      </c>
      <c r="AI45" s="254">
        <v>701</v>
      </c>
      <c r="AJ45" s="254">
        <f>AH45-AI45</f>
        <v>13</v>
      </c>
      <c r="AK45" s="254">
        <v>0</v>
      </c>
      <c r="AL45" s="254" t="s">
        <v>20</v>
      </c>
      <c r="AM45" s="280" t="s">
        <v>21</v>
      </c>
    </row>
    <row r="46" spans="1:39" ht="14.25">
      <c r="A46" s="215"/>
      <c r="B46" s="237"/>
      <c r="C46" s="215"/>
      <c r="D46" s="216"/>
      <c r="E46" s="149"/>
      <c r="F46" s="18" t="s">
        <v>22</v>
      </c>
      <c r="G46" s="17">
        <v>19</v>
      </c>
      <c r="H46" s="35">
        <v>95</v>
      </c>
      <c r="I46" s="160"/>
      <c r="J46" s="17">
        <v>6</v>
      </c>
      <c r="K46" s="17">
        <v>95</v>
      </c>
      <c r="L46" s="23">
        <f t="shared" si="1"/>
        <v>570</v>
      </c>
      <c r="M46" s="167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244"/>
      <c r="Y46" s="244"/>
      <c r="Z46" s="244"/>
      <c r="AA46" s="60" t="s">
        <v>22</v>
      </c>
      <c r="AB46" s="54">
        <v>19</v>
      </c>
      <c r="AC46" s="57">
        <v>95</v>
      </c>
      <c r="AD46" s="255"/>
      <c r="AE46" s="244"/>
      <c r="AF46" s="54">
        <v>95</v>
      </c>
      <c r="AG46" s="54">
        <v>570</v>
      </c>
      <c r="AH46" s="269"/>
      <c r="AI46" s="255"/>
      <c r="AJ46" s="255"/>
      <c r="AK46" s="255"/>
      <c r="AL46" s="255"/>
      <c r="AM46" s="282"/>
    </row>
    <row r="47" spans="1:39" ht="14.25">
      <c r="A47" s="215"/>
      <c r="B47" s="237"/>
      <c r="C47" s="215"/>
      <c r="D47" s="216"/>
      <c r="E47" s="149"/>
      <c r="F47" s="18" t="s">
        <v>130</v>
      </c>
      <c r="G47" s="17">
        <v>7</v>
      </c>
      <c r="H47" s="35">
        <v>7</v>
      </c>
      <c r="I47" s="160"/>
      <c r="J47" s="17">
        <v>6</v>
      </c>
      <c r="K47" s="17">
        <v>7</v>
      </c>
      <c r="L47" s="23">
        <f t="shared" si="1"/>
        <v>42</v>
      </c>
      <c r="M47" s="167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5"/>
      <c r="Y47" s="245"/>
      <c r="Z47" s="245"/>
      <c r="AA47" s="60" t="s">
        <v>130</v>
      </c>
      <c r="AB47" s="54">
        <v>7</v>
      </c>
      <c r="AC47" s="57">
        <v>7</v>
      </c>
      <c r="AD47" s="256"/>
      <c r="AE47" s="245"/>
      <c r="AF47" s="54">
        <v>7</v>
      </c>
      <c r="AG47" s="54">
        <v>42</v>
      </c>
      <c r="AH47" s="268"/>
      <c r="AI47" s="256"/>
      <c r="AJ47" s="256"/>
      <c r="AK47" s="256"/>
      <c r="AL47" s="256"/>
      <c r="AM47" s="281"/>
    </row>
    <row r="48" spans="1:39" ht="14.25">
      <c r="A48" s="215">
        <v>23</v>
      </c>
      <c r="B48" s="237">
        <v>23</v>
      </c>
      <c r="C48" s="215">
        <v>23</v>
      </c>
      <c r="D48" s="216" t="s">
        <v>131</v>
      </c>
      <c r="E48" s="149">
        <v>6</v>
      </c>
      <c r="F48" s="18" t="s">
        <v>69</v>
      </c>
      <c r="G48" s="17">
        <v>3</v>
      </c>
      <c r="H48" s="35">
        <v>18</v>
      </c>
      <c r="I48" s="171">
        <v>108</v>
      </c>
      <c r="J48" s="17">
        <v>6</v>
      </c>
      <c r="K48" s="17">
        <v>18</v>
      </c>
      <c r="L48" s="23">
        <f t="shared" si="1"/>
        <v>108</v>
      </c>
      <c r="M48" s="167">
        <v>828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43">
        <v>23</v>
      </c>
      <c r="Y48" s="243" t="s">
        <v>131</v>
      </c>
      <c r="Z48" s="243">
        <v>6</v>
      </c>
      <c r="AA48" s="60"/>
      <c r="AB48" s="54"/>
      <c r="AC48" s="57"/>
      <c r="AD48" s="61"/>
      <c r="AE48" s="53"/>
      <c r="AF48" s="243">
        <v>108</v>
      </c>
      <c r="AG48" s="243">
        <v>828</v>
      </c>
      <c r="AH48" s="267">
        <v>828</v>
      </c>
      <c r="AI48" s="254">
        <v>804</v>
      </c>
      <c r="AJ48" s="254">
        <f>AH48-AI48</f>
        <v>24</v>
      </c>
      <c r="AK48" s="254">
        <v>0</v>
      </c>
      <c r="AL48" s="254" t="s">
        <v>29</v>
      </c>
      <c r="AM48" s="280" t="s">
        <v>21</v>
      </c>
    </row>
    <row r="49" spans="1:39" ht="14.25">
      <c r="A49" s="215"/>
      <c r="B49" s="237"/>
      <c r="C49" s="215"/>
      <c r="D49" s="216"/>
      <c r="E49" s="149"/>
      <c r="F49" s="18" t="s">
        <v>69</v>
      </c>
      <c r="G49" s="17">
        <v>15</v>
      </c>
      <c r="H49" s="35">
        <v>90</v>
      </c>
      <c r="I49" s="171"/>
      <c r="J49" s="17">
        <v>8</v>
      </c>
      <c r="K49" s="17">
        <v>90</v>
      </c>
      <c r="L49" s="23">
        <f t="shared" si="1"/>
        <v>720</v>
      </c>
      <c r="M49" s="167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245"/>
      <c r="Y49" s="245"/>
      <c r="Z49" s="245"/>
      <c r="AA49" s="60" t="s">
        <v>69</v>
      </c>
      <c r="AB49" s="54">
        <v>18</v>
      </c>
      <c r="AC49" s="57">
        <v>108</v>
      </c>
      <c r="AD49" s="61">
        <v>108</v>
      </c>
      <c r="AE49" s="54" t="s">
        <v>189</v>
      </c>
      <c r="AF49" s="245"/>
      <c r="AG49" s="245"/>
      <c r="AH49" s="268"/>
      <c r="AI49" s="256"/>
      <c r="AJ49" s="256"/>
      <c r="AK49" s="256"/>
      <c r="AL49" s="256"/>
      <c r="AM49" s="281"/>
    </row>
    <row r="50" spans="1:39">
      <c r="A50" s="215">
        <v>24</v>
      </c>
      <c r="B50" s="237">
        <v>24</v>
      </c>
      <c r="C50" s="215">
        <v>24</v>
      </c>
      <c r="D50" s="216" t="s">
        <v>132</v>
      </c>
      <c r="E50" s="149">
        <v>6</v>
      </c>
      <c r="F50" s="18" t="s">
        <v>51</v>
      </c>
      <c r="G50" s="23">
        <v>13</v>
      </c>
      <c r="H50" s="24">
        <v>13</v>
      </c>
      <c r="I50" s="176">
        <v>88</v>
      </c>
      <c r="J50" s="23">
        <v>6</v>
      </c>
      <c r="K50" s="23">
        <v>13</v>
      </c>
      <c r="L50" s="23">
        <f t="shared" si="1"/>
        <v>78</v>
      </c>
      <c r="M50" s="167">
        <v>528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243">
        <v>24</v>
      </c>
      <c r="Y50" s="243" t="s">
        <v>132</v>
      </c>
      <c r="Z50" s="243">
        <v>6</v>
      </c>
      <c r="AA50" s="60" t="s">
        <v>51</v>
      </c>
      <c r="AB50" s="54">
        <v>16</v>
      </c>
      <c r="AC50" s="57">
        <v>16</v>
      </c>
      <c r="AD50" s="254">
        <f>AC50+AC51+AC52</f>
        <v>91</v>
      </c>
      <c r="AE50" s="243" t="s">
        <v>138</v>
      </c>
      <c r="AF50" s="54">
        <v>15</v>
      </c>
      <c r="AG50" s="54">
        <f>AF50*6</f>
        <v>90</v>
      </c>
      <c r="AH50" s="267">
        <v>540</v>
      </c>
      <c r="AI50" s="254">
        <v>526</v>
      </c>
      <c r="AJ50" s="254">
        <f>AH50-AI50</f>
        <v>14</v>
      </c>
      <c r="AK50" s="254">
        <v>0</v>
      </c>
      <c r="AL50" s="254" t="s">
        <v>29</v>
      </c>
      <c r="AM50" s="280" t="s">
        <v>21</v>
      </c>
    </row>
    <row r="51" spans="1:39">
      <c r="A51" s="215"/>
      <c r="B51" s="237"/>
      <c r="C51" s="215"/>
      <c r="D51" s="216"/>
      <c r="E51" s="149"/>
      <c r="F51" s="18" t="s">
        <v>26</v>
      </c>
      <c r="G51" s="23">
        <v>17</v>
      </c>
      <c r="H51" s="24">
        <v>68</v>
      </c>
      <c r="I51" s="176"/>
      <c r="J51" s="23">
        <v>6</v>
      </c>
      <c r="K51" s="23">
        <v>68</v>
      </c>
      <c r="L51" s="23">
        <f t="shared" si="1"/>
        <v>408</v>
      </c>
      <c r="M51" s="167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4"/>
      <c r="Y51" s="244"/>
      <c r="Z51" s="244"/>
      <c r="AA51" s="60" t="s">
        <v>26</v>
      </c>
      <c r="AB51" s="54">
        <v>17</v>
      </c>
      <c r="AC51" s="57">
        <v>68</v>
      </c>
      <c r="AD51" s="255"/>
      <c r="AE51" s="244"/>
      <c r="AF51" s="54">
        <v>68</v>
      </c>
      <c r="AG51" s="54">
        <v>408</v>
      </c>
      <c r="AH51" s="269"/>
      <c r="AI51" s="255"/>
      <c r="AJ51" s="255"/>
      <c r="AK51" s="255"/>
      <c r="AL51" s="255"/>
      <c r="AM51" s="282"/>
    </row>
    <row r="52" spans="1:39" ht="14.25">
      <c r="A52" s="215"/>
      <c r="B52" s="238"/>
      <c r="C52" s="215"/>
      <c r="D52" s="216"/>
      <c r="E52" s="149"/>
      <c r="F52" s="17">
        <v>6</v>
      </c>
      <c r="G52" s="17">
        <v>7</v>
      </c>
      <c r="H52" s="35">
        <v>7</v>
      </c>
      <c r="I52" s="176"/>
      <c r="J52" s="17">
        <v>6</v>
      </c>
      <c r="K52" s="17">
        <v>7</v>
      </c>
      <c r="L52" s="23">
        <f t="shared" si="1"/>
        <v>42</v>
      </c>
      <c r="M52" s="167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45"/>
      <c r="Y52" s="245"/>
      <c r="Z52" s="245"/>
      <c r="AA52" s="60" t="s">
        <v>138</v>
      </c>
      <c r="AB52" s="54">
        <v>7</v>
      </c>
      <c r="AC52" s="57">
        <v>7</v>
      </c>
      <c r="AD52" s="256"/>
      <c r="AE52" s="245"/>
      <c r="AF52" s="54">
        <v>7</v>
      </c>
      <c r="AG52" s="54">
        <v>42</v>
      </c>
      <c r="AH52" s="268"/>
      <c r="AI52" s="256"/>
      <c r="AJ52" s="256"/>
      <c r="AK52" s="256"/>
      <c r="AL52" s="256"/>
      <c r="AM52" s="281"/>
    </row>
    <row r="53" spans="1:39" ht="14.25">
      <c r="A53" s="33">
        <v>25</v>
      </c>
      <c r="B53" s="36">
        <v>25</v>
      </c>
      <c r="C53" s="33">
        <v>25</v>
      </c>
      <c r="D53" s="34" t="s">
        <v>164</v>
      </c>
      <c r="E53" s="25">
        <v>6</v>
      </c>
      <c r="F53" s="18" t="s">
        <v>134</v>
      </c>
      <c r="G53" s="37">
        <v>16</v>
      </c>
      <c r="H53" s="38">
        <f>3*G53</f>
        <v>48</v>
      </c>
      <c r="I53" s="47">
        <v>48</v>
      </c>
      <c r="J53" s="37">
        <v>6</v>
      </c>
      <c r="K53" s="37">
        <v>48</v>
      </c>
      <c r="L53" s="25">
        <f t="shared" si="1"/>
        <v>288</v>
      </c>
      <c r="M53" s="42">
        <v>288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53">
        <v>25</v>
      </c>
      <c r="Y53" s="53" t="s">
        <v>191</v>
      </c>
      <c r="Z53" s="54">
        <v>3</v>
      </c>
      <c r="AA53" s="60" t="s">
        <v>134</v>
      </c>
      <c r="AB53" s="54">
        <v>16</v>
      </c>
      <c r="AC53" s="57">
        <v>48</v>
      </c>
      <c r="AD53" s="61">
        <v>48</v>
      </c>
      <c r="AE53" s="53" t="s">
        <v>138</v>
      </c>
      <c r="AF53" s="54">
        <v>48</v>
      </c>
      <c r="AG53" s="54">
        <v>288</v>
      </c>
      <c r="AH53" s="78">
        <v>288</v>
      </c>
      <c r="AI53" s="61">
        <v>0</v>
      </c>
      <c r="AJ53" s="61">
        <f>AH53-AI53</f>
        <v>288</v>
      </c>
      <c r="AK53" s="61">
        <v>0</v>
      </c>
      <c r="AL53" s="61" t="s">
        <v>29</v>
      </c>
      <c r="AM53" s="79" t="s">
        <v>21</v>
      </c>
    </row>
    <row r="54" spans="1:39" ht="20.25" customHeight="1">
      <c r="A54" s="215">
        <v>26</v>
      </c>
      <c r="B54" s="239">
        <v>26</v>
      </c>
      <c r="C54" s="215">
        <v>26</v>
      </c>
      <c r="D54" s="216" t="s">
        <v>136</v>
      </c>
      <c r="E54" s="146">
        <v>6</v>
      </c>
      <c r="F54" s="164" t="s">
        <v>60</v>
      </c>
      <c r="G54" s="221">
        <v>18</v>
      </c>
      <c r="H54" s="221">
        <v>18</v>
      </c>
      <c r="I54" s="177">
        <v>50</v>
      </c>
      <c r="J54" s="37">
        <v>6</v>
      </c>
      <c r="K54" s="37">
        <v>8</v>
      </c>
      <c r="L54" s="25">
        <f t="shared" si="1"/>
        <v>48</v>
      </c>
      <c r="M54" s="169">
        <f>L54+L55+L56+L57+L58+L59</f>
        <v>352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43">
        <v>26</v>
      </c>
      <c r="Y54" s="243" t="s">
        <v>136</v>
      </c>
      <c r="Z54" s="51"/>
      <c r="AA54" s="60"/>
      <c r="AB54" s="54"/>
      <c r="AC54" s="57"/>
      <c r="AD54" s="59"/>
      <c r="AE54" s="52"/>
      <c r="AF54" s="54"/>
      <c r="AG54" s="54"/>
      <c r="AH54" s="80"/>
      <c r="AI54" s="59"/>
      <c r="AJ54" s="59"/>
      <c r="AK54" s="61"/>
      <c r="AL54" s="59"/>
      <c r="AM54" s="81"/>
    </row>
    <row r="55" spans="1:39" ht="14.25">
      <c r="A55" s="215"/>
      <c r="B55" s="239"/>
      <c r="C55" s="215"/>
      <c r="D55" s="216"/>
      <c r="E55" s="147"/>
      <c r="F55" s="220"/>
      <c r="G55" s="222"/>
      <c r="H55" s="222"/>
      <c r="I55" s="178"/>
      <c r="J55" s="37">
        <v>8</v>
      </c>
      <c r="K55" s="37">
        <v>10</v>
      </c>
      <c r="L55" s="25">
        <f t="shared" si="1"/>
        <v>80</v>
      </c>
      <c r="M55" s="180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244"/>
      <c r="Y55" s="244"/>
      <c r="Z55" s="51"/>
      <c r="AA55" s="60"/>
      <c r="AB55" s="54"/>
      <c r="AC55" s="57"/>
      <c r="AD55" s="59"/>
      <c r="AE55" s="52"/>
      <c r="AF55" s="54"/>
      <c r="AG55" s="54"/>
      <c r="AH55" s="80"/>
      <c r="AI55" s="59"/>
      <c r="AJ55" s="59"/>
      <c r="AK55" s="61"/>
      <c r="AL55" s="59"/>
      <c r="AM55" s="81"/>
    </row>
    <row r="56" spans="1:39" ht="14.25">
      <c r="A56" s="215"/>
      <c r="B56" s="239"/>
      <c r="C56" s="215"/>
      <c r="D56" s="216"/>
      <c r="E56" s="147"/>
      <c r="F56" s="220" t="s">
        <v>137</v>
      </c>
      <c r="G56" s="221">
        <v>17</v>
      </c>
      <c r="H56" s="221">
        <v>17</v>
      </c>
      <c r="I56" s="178"/>
      <c r="J56" s="37">
        <v>6</v>
      </c>
      <c r="K56" s="37">
        <v>8</v>
      </c>
      <c r="L56" s="25">
        <f t="shared" si="1"/>
        <v>48</v>
      </c>
      <c r="M56" s="180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244"/>
      <c r="Y56" s="244"/>
      <c r="Z56" s="51"/>
      <c r="AA56" s="60"/>
      <c r="AB56" s="54"/>
      <c r="AC56" s="57"/>
      <c r="AD56" s="59"/>
      <c r="AE56" s="52"/>
      <c r="AF56" s="54"/>
      <c r="AG56" s="54"/>
      <c r="AH56" s="80"/>
      <c r="AI56" s="59"/>
      <c r="AJ56" s="59"/>
      <c r="AK56" s="61"/>
      <c r="AL56" s="59"/>
      <c r="AM56" s="81"/>
    </row>
    <row r="57" spans="1:39" ht="14.25">
      <c r="A57" s="215"/>
      <c r="B57" s="239"/>
      <c r="C57" s="215"/>
      <c r="D57" s="216"/>
      <c r="E57" s="147"/>
      <c r="F57" s="220"/>
      <c r="G57" s="222"/>
      <c r="H57" s="222"/>
      <c r="I57" s="178"/>
      <c r="J57" s="37">
        <v>8</v>
      </c>
      <c r="K57" s="37">
        <v>9</v>
      </c>
      <c r="L57" s="25">
        <f t="shared" si="1"/>
        <v>72</v>
      </c>
      <c r="M57" s="180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244"/>
      <c r="Y57" s="244"/>
      <c r="Z57" s="243">
        <v>3</v>
      </c>
      <c r="AA57" s="60" t="s">
        <v>60</v>
      </c>
      <c r="AB57" s="54">
        <v>18</v>
      </c>
      <c r="AC57" s="57">
        <v>18</v>
      </c>
      <c r="AD57" s="254">
        <v>50</v>
      </c>
      <c r="AE57" s="243" t="s">
        <v>189</v>
      </c>
      <c r="AF57" s="54">
        <v>18</v>
      </c>
      <c r="AG57" s="54">
        <v>128</v>
      </c>
      <c r="AH57" s="267">
        <v>352</v>
      </c>
      <c r="AI57" s="254">
        <v>0</v>
      </c>
      <c r="AJ57" s="254">
        <f>AH57-AI57</f>
        <v>352</v>
      </c>
      <c r="AK57" s="61">
        <v>0</v>
      </c>
      <c r="AL57" s="254" t="s">
        <v>29</v>
      </c>
      <c r="AM57" s="280" t="s">
        <v>21</v>
      </c>
    </row>
    <row r="58" spans="1:39" ht="14.25">
      <c r="A58" s="215"/>
      <c r="B58" s="239"/>
      <c r="C58" s="215"/>
      <c r="D58" s="216"/>
      <c r="E58" s="147"/>
      <c r="F58" s="220" t="s">
        <v>138</v>
      </c>
      <c r="G58" s="221">
        <v>15</v>
      </c>
      <c r="H58" s="221">
        <v>15</v>
      </c>
      <c r="I58" s="178"/>
      <c r="J58" s="37">
        <v>6</v>
      </c>
      <c r="K58" s="37">
        <v>8</v>
      </c>
      <c r="L58" s="25">
        <f t="shared" si="1"/>
        <v>48</v>
      </c>
      <c r="M58" s="180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244"/>
      <c r="Y58" s="244"/>
      <c r="Z58" s="244"/>
      <c r="AA58" s="60" t="s">
        <v>137</v>
      </c>
      <c r="AB58" s="54">
        <v>17</v>
      </c>
      <c r="AC58" s="57">
        <v>17</v>
      </c>
      <c r="AD58" s="255"/>
      <c r="AE58" s="244"/>
      <c r="AF58" s="54">
        <v>17</v>
      </c>
      <c r="AG58" s="54">
        <v>120</v>
      </c>
      <c r="AH58" s="269"/>
      <c r="AI58" s="255"/>
      <c r="AJ58" s="255"/>
      <c r="AK58" s="61">
        <v>0</v>
      </c>
      <c r="AL58" s="255"/>
      <c r="AM58" s="282"/>
    </row>
    <row r="59" spans="1:39" ht="14.25">
      <c r="A59" s="215"/>
      <c r="B59" s="239"/>
      <c r="C59" s="215"/>
      <c r="D59" s="216"/>
      <c r="E59" s="148"/>
      <c r="F59" s="165"/>
      <c r="G59" s="222"/>
      <c r="H59" s="222"/>
      <c r="I59" s="179"/>
      <c r="J59" s="37">
        <v>8</v>
      </c>
      <c r="K59" s="37">
        <v>7</v>
      </c>
      <c r="L59" s="25">
        <f t="shared" si="1"/>
        <v>56</v>
      </c>
      <c r="M59" s="170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245"/>
      <c r="Y59" s="245"/>
      <c r="Z59" s="245"/>
      <c r="AA59" s="60" t="s">
        <v>138</v>
      </c>
      <c r="AB59" s="54">
        <v>15</v>
      </c>
      <c r="AC59" s="57">
        <v>15</v>
      </c>
      <c r="AD59" s="256"/>
      <c r="AE59" s="245"/>
      <c r="AF59" s="54">
        <v>15</v>
      </c>
      <c r="AG59" s="54">
        <v>104</v>
      </c>
      <c r="AH59" s="268"/>
      <c r="AI59" s="256"/>
      <c r="AJ59" s="256"/>
      <c r="AK59" s="61">
        <v>0</v>
      </c>
      <c r="AL59" s="256"/>
      <c r="AM59" s="281"/>
    </row>
    <row r="60" spans="1:39" ht="14.25">
      <c r="C60" s="142" t="s">
        <v>139</v>
      </c>
      <c r="D60" s="143"/>
      <c r="E60" s="37"/>
      <c r="F60" s="37"/>
      <c r="G60" s="37"/>
      <c r="H60" s="37">
        <f>SUM(H1:H52)</f>
        <v>3446</v>
      </c>
      <c r="I60" s="37">
        <f>SUM(I1:I52)</f>
        <v>3446</v>
      </c>
      <c r="J60" s="37"/>
      <c r="K60" s="37">
        <f>SUM(K1:K59)</f>
        <v>3544</v>
      </c>
      <c r="L60" s="37">
        <f>SUM(L1:L52)</f>
        <v>15235</v>
      </c>
      <c r="M60" s="37">
        <f>SUM(M1:M52)</f>
        <v>15235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19" t="s">
        <v>139</v>
      </c>
      <c r="Y60" s="23"/>
      <c r="Z60" s="23"/>
      <c r="AA60" s="23"/>
      <c r="AB60" s="23"/>
      <c r="AC60" s="23" t="e">
        <f>AC1+AC2+AC3+AC5+AC4+AC6+AC7+AC8+AC9+AC10+AC11+AC12+AC13+AC14+AC15+AC16+AC18+AC20+AC21+AC24+AC25+AC26+AC27+AC28+AC29+AC30+AC33+AC34+AC35+AC36+AC37+AC38+AC39+AC40+AC43+AC44+AC45+AC46+AC47+AC49+AC50+AC51+AC52+AC53+AC57+AC58+AC59+#REF!+#REF!</f>
        <v>#REF!</v>
      </c>
      <c r="AD60" s="23" t="e">
        <f>AD1+AD2+AD3+AD5+AD4+AD6+AD7+AD8+AD9+AD10+AD11+AD12+AD13+AD14+AD15+AD16+AD17+AD20+AD21+AD24+AD25+AD26+AD27+AD28+AD29+AD30+AD33+AD34+AD35+AD36+AD37+AD38+AD39+AD40+AD43+AD44+AD45+AD46+AD47+AD49+AD50+AD51+AD52+AD53+AD57+AD58+AD59+#REF!+#REF!</f>
        <v>#REF!</v>
      </c>
      <c r="AE60" s="23"/>
      <c r="AF60" s="23" t="e">
        <f>AF1+AF2+AF3+AF5+AF4+AF6+AF7+AF8+AF9+AF10+AF11+AF12+AF13+AF14+AF15+AF16+AF18+AF20+AF21+AF24+AF25+AF26+AF27+AF28+AF29+AF30+AF33+AF34+AF35+AF36+AF37+AF38+AF39+AF40+AF43+AF44+AF45+AF46+AF47+AF48+AF50+AF51+AF52+AF53+AF57+AF58+AF59+#REF!+#REF!</f>
        <v>#REF!</v>
      </c>
      <c r="AG60" s="23" t="e">
        <f>AG1+AG2+AG3+AG5+AG4+AG6+AG7+AG8+AG9+AG10+AG11+AG12+AG13+AG14+AG15+AG16+AG18+AG20+AG21+AG24+AG25+AG26+AG27+AG28+AG29+AG30+AG33+AG34+AG35+AG36+AG37+AG38+AG39+AG40+AG43+AG44+AG45+AG46+AG47+AG48+AG50+AG51+AG52+AG53+AG57+AG58+AG59+#REF!+#REF!</f>
        <v>#REF!</v>
      </c>
      <c r="AH60" s="23" t="e">
        <f>AH1+AH2+AH3+AH5+AH4+AH6+AH7+AH8+AH9+AH10+AH11+AH12+AH13+AH14+AH15+AH16+AH18+AH20+AH21+AH24+AH25+AH26+AH27+AH28+AH29+AH30+AH33+AH34+AH35+AH36+AH37+AH38+AH39+AH40+AH42+AH44+AH45+AH46+AH47+AH48+AH50+AH51+AH52+AH53+AH57+AH58+AH59+#REF!+#REF!</f>
        <v>#REF!</v>
      </c>
      <c r="AI60" s="23" t="e">
        <f>AI1+AI2+AI3+AI5+AI4+AI6+AI7+AI8+AI9+AI10+AI11+AI12+AI13+AI14+AI15+AI16+AI17+AI20+AI21+AI24+AI25+AI26+AI27+AI28+AI29+AI30+AI33+AI34+AI35+AI36+AI37+AI38+AI39+AI40+AI41+AI44+AI45+AI46+AI47+AI48+AI50+AI51+AI52+AI53+AI57+AI58+AI59+#REF!+#REF!</f>
        <v>#REF!</v>
      </c>
      <c r="AJ60" s="23" t="e">
        <f>AJ1+AJ2+AJ3+AJ5+AJ4+AJ6+AJ7+AJ8+AJ9+AJ10+AJ11+AJ12+AJ13+AJ14+AJ15+AJ16+AJ17+AJ20+AJ21+AJ24+AJ25+AJ26+AJ27+AJ28+AJ29+AJ30+AJ33+AJ34+AJ35+AJ36+AJ37+AJ38+AJ39+AJ40+AJ41+AJ44+AJ45+AJ46+AJ47+AJ48+AJ50+AJ51+AJ52+AJ53+AJ57+AJ58+AJ59+#REF!+#REF!</f>
        <v>#REF!</v>
      </c>
      <c r="AK60" s="23" t="e">
        <f>AK1+AK2+AK3+AK5+AK4+AK6+AK7+AK8+AK9+AK10+AK11+AK12+AK13+AK14+AK15+AK16+AK17+AK20+AK21+AK24+AK25+AK26+AK27+AK28+AK29+AK30+AK33+AK34+AK35+AK36+AK37+AK38+AK39+AK40+AK41+AK44+AK45+AK46+AK47+AK48+AK50+AK51+AK52+AK53+AK57+AK58+AK59+#REF!+#REF!</f>
        <v>#REF!</v>
      </c>
      <c r="AL60" s="23"/>
      <c r="AM60" s="9"/>
    </row>
  </sheetData>
  <mergeCells count="351">
    <mergeCell ref="AL39:AL40"/>
    <mergeCell ref="AL41:AL44"/>
    <mergeCell ref="AL45:AL47"/>
    <mergeCell ref="AL48:AL49"/>
    <mergeCell ref="AL50:AL52"/>
    <mergeCell ref="AL57:AL59"/>
    <mergeCell ref="AM2:AM4"/>
    <mergeCell ref="AM9:AM10"/>
    <mergeCell ref="AM11:AM12"/>
    <mergeCell ref="AM13:AM14"/>
    <mergeCell ref="AM15:AM16"/>
    <mergeCell ref="AM17:AM20"/>
    <mergeCell ref="AM21:AM24"/>
    <mergeCell ref="AM25:AM26"/>
    <mergeCell ref="AM27:AM28"/>
    <mergeCell ref="AM33:AM35"/>
    <mergeCell ref="AM39:AM40"/>
    <mergeCell ref="AM42:AM44"/>
    <mergeCell ref="AM45:AM47"/>
    <mergeCell ref="AM48:AM49"/>
    <mergeCell ref="AM50:AM52"/>
    <mergeCell ref="AM57:AM59"/>
    <mergeCell ref="AL2:AL4"/>
    <mergeCell ref="AL9:AL10"/>
    <mergeCell ref="AL11:AL12"/>
    <mergeCell ref="AL13:AL14"/>
    <mergeCell ref="AL15:AL16"/>
    <mergeCell ref="AL17:AL20"/>
    <mergeCell ref="AL21:AL24"/>
    <mergeCell ref="AL25:AL26"/>
    <mergeCell ref="AL27:AL28"/>
    <mergeCell ref="AJ33:AJ35"/>
    <mergeCell ref="AJ13:AJ14"/>
    <mergeCell ref="AJ15:AJ16"/>
    <mergeCell ref="AJ17:AJ20"/>
    <mergeCell ref="AJ21:AJ24"/>
    <mergeCell ref="AJ25:AJ26"/>
    <mergeCell ref="AJ27:AJ28"/>
    <mergeCell ref="AL33:AL35"/>
    <mergeCell ref="AJ39:AJ40"/>
    <mergeCell ref="AJ41:AJ44"/>
    <mergeCell ref="AJ45:AJ47"/>
    <mergeCell ref="AJ48:AJ49"/>
    <mergeCell ref="AJ50:AJ52"/>
    <mergeCell ref="AJ57:AJ59"/>
    <mergeCell ref="AK2:AK4"/>
    <mergeCell ref="AK9:AK10"/>
    <mergeCell ref="AK11:AK12"/>
    <mergeCell ref="AK13:AK14"/>
    <mergeCell ref="AK15:AK16"/>
    <mergeCell ref="AK17:AK20"/>
    <mergeCell ref="AK21:AK24"/>
    <mergeCell ref="AK25:AK26"/>
    <mergeCell ref="AK27:AK28"/>
    <mergeCell ref="AK33:AK35"/>
    <mergeCell ref="AK39:AK40"/>
    <mergeCell ref="AK41:AK44"/>
    <mergeCell ref="AK45:AK47"/>
    <mergeCell ref="AK48:AK49"/>
    <mergeCell ref="AK50:AK52"/>
    <mergeCell ref="AJ2:AJ4"/>
    <mergeCell ref="AJ9:AJ10"/>
    <mergeCell ref="AJ11:AJ12"/>
    <mergeCell ref="AH33:AH35"/>
    <mergeCell ref="AH39:AH40"/>
    <mergeCell ref="AH42:AH44"/>
    <mergeCell ref="AH45:AH47"/>
    <mergeCell ref="AH48:AH49"/>
    <mergeCell ref="AH50:AH52"/>
    <mergeCell ref="AH57:AH59"/>
    <mergeCell ref="AI2:AI4"/>
    <mergeCell ref="AI9:AI10"/>
    <mergeCell ref="AI11:AI12"/>
    <mergeCell ref="AI13:AI14"/>
    <mergeCell ref="AI15:AI16"/>
    <mergeCell ref="AI17:AI20"/>
    <mergeCell ref="AI21:AI24"/>
    <mergeCell ref="AI25:AI26"/>
    <mergeCell ref="AI27:AI28"/>
    <mergeCell ref="AI33:AI35"/>
    <mergeCell ref="AI39:AI40"/>
    <mergeCell ref="AI41:AI44"/>
    <mergeCell ref="AI45:AI47"/>
    <mergeCell ref="AI48:AI49"/>
    <mergeCell ref="AI50:AI52"/>
    <mergeCell ref="AI57:AI59"/>
    <mergeCell ref="AH2:AH4"/>
    <mergeCell ref="AH9:AH10"/>
    <mergeCell ref="AH11:AH12"/>
    <mergeCell ref="AH13:AH14"/>
    <mergeCell ref="AH15:AH16"/>
    <mergeCell ref="AH17:AH20"/>
    <mergeCell ref="AH21:AH24"/>
    <mergeCell ref="AH25:AH26"/>
    <mergeCell ref="AH27:AH28"/>
    <mergeCell ref="AF9:AF10"/>
    <mergeCell ref="AF13:AF14"/>
    <mergeCell ref="AF15:AF16"/>
    <mergeCell ref="AF27:AF28"/>
    <mergeCell ref="AF48:AF49"/>
    <mergeCell ref="AG9:AG10"/>
    <mergeCell ref="AG13:AG14"/>
    <mergeCell ref="AG15:AG16"/>
    <mergeCell ref="AG27:AG28"/>
    <mergeCell ref="AG48:AG49"/>
    <mergeCell ref="AD31:AD32"/>
    <mergeCell ref="AD33:AD35"/>
    <mergeCell ref="AD36:AD38"/>
    <mergeCell ref="AD39:AD40"/>
    <mergeCell ref="AD43:AD44"/>
    <mergeCell ref="AD45:AD47"/>
    <mergeCell ref="AD50:AD52"/>
    <mergeCell ref="AD57:AD59"/>
    <mergeCell ref="AE9:AE10"/>
    <mergeCell ref="AE27:AE28"/>
    <mergeCell ref="AE33:AE35"/>
    <mergeCell ref="AE45:AE47"/>
    <mergeCell ref="AE50:AE52"/>
    <mergeCell ref="AE57:AE59"/>
    <mergeCell ref="AD2:AD4"/>
    <mergeCell ref="AD9:AD10"/>
    <mergeCell ref="AD11:AD12"/>
    <mergeCell ref="AD13:AD14"/>
    <mergeCell ref="AD15:AD16"/>
    <mergeCell ref="AD17:AD20"/>
    <mergeCell ref="AD21:AD24"/>
    <mergeCell ref="AD25:AD26"/>
    <mergeCell ref="AD27:AD28"/>
    <mergeCell ref="AA17:AA18"/>
    <mergeCell ref="AA19:AA20"/>
    <mergeCell ref="AA21:AA22"/>
    <mergeCell ref="AA23:AA24"/>
    <mergeCell ref="AB17:AB18"/>
    <mergeCell ref="AB19:AB20"/>
    <mergeCell ref="AB21:AB22"/>
    <mergeCell ref="AB23:AB24"/>
    <mergeCell ref="AC17:AC18"/>
    <mergeCell ref="AC19:AC20"/>
    <mergeCell ref="AC21:AC22"/>
    <mergeCell ref="AC23:AC24"/>
    <mergeCell ref="Z31:Z32"/>
    <mergeCell ref="Z33:Z35"/>
    <mergeCell ref="Z36:Z38"/>
    <mergeCell ref="Z39:Z40"/>
    <mergeCell ref="Z41:Z44"/>
    <mergeCell ref="Z45:Z47"/>
    <mergeCell ref="Z48:Z49"/>
    <mergeCell ref="Z50:Z52"/>
    <mergeCell ref="Z57:Z59"/>
    <mergeCell ref="Z2:Z4"/>
    <mergeCell ref="Z9:Z10"/>
    <mergeCell ref="Z11:Z12"/>
    <mergeCell ref="Z13:Z14"/>
    <mergeCell ref="Z15:Z16"/>
    <mergeCell ref="Z17:Z20"/>
    <mergeCell ref="Z21:Z24"/>
    <mergeCell ref="Z25:Z26"/>
    <mergeCell ref="Z27:Z28"/>
    <mergeCell ref="X54:X59"/>
    <mergeCell ref="Y2:Y4"/>
    <mergeCell ref="Y9:Y10"/>
    <mergeCell ref="Y11:Y12"/>
    <mergeCell ref="Y13:Y14"/>
    <mergeCell ref="Y15:Y16"/>
    <mergeCell ref="Y17:Y20"/>
    <mergeCell ref="Y21:Y24"/>
    <mergeCell ref="Y25:Y26"/>
    <mergeCell ref="Y27:Y28"/>
    <mergeCell ref="Y31:Y32"/>
    <mergeCell ref="Y33:Y35"/>
    <mergeCell ref="Y36:Y38"/>
    <mergeCell ref="Y39:Y40"/>
    <mergeCell ref="Y41:Y44"/>
    <mergeCell ref="Y45:Y47"/>
    <mergeCell ref="Y48:Y49"/>
    <mergeCell ref="Y50:Y52"/>
    <mergeCell ref="Y54:Y59"/>
    <mergeCell ref="M33:M34"/>
    <mergeCell ref="M39:M40"/>
    <mergeCell ref="M41:M44"/>
    <mergeCell ref="M45:M47"/>
    <mergeCell ref="M48:M49"/>
    <mergeCell ref="M50:M52"/>
    <mergeCell ref="M54:M59"/>
    <mergeCell ref="X2:X4"/>
    <mergeCell ref="X9:X10"/>
    <mergeCell ref="X11:X12"/>
    <mergeCell ref="X13:X14"/>
    <mergeCell ref="X15:X16"/>
    <mergeCell ref="X17:X20"/>
    <mergeCell ref="X21:X24"/>
    <mergeCell ref="X25:X26"/>
    <mergeCell ref="X27:X28"/>
    <mergeCell ref="X31:X32"/>
    <mergeCell ref="X33:X35"/>
    <mergeCell ref="X36:X38"/>
    <mergeCell ref="X39:X40"/>
    <mergeCell ref="X41:X44"/>
    <mergeCell ref="X45:X47"/>
    <mergeCell ref="X48:X49"/>
    <mergeCell ref="X50:X52"/>
    <mergeCell ref="K9:K10"/>
    <mergeCell ref="K13:K14"/>
    <mergeCell ref="K15:K16"/>
    <mergeCell ref="K27:K28"/>
    <mergeCell ref="L9:L10"/>
    <mergeCell ref="L13:L14"/>
    <mergeCell ref="L15:L16"/>
    <mergeCell ref="L27:L28"/>
    <mergeCell ref="M2:M4"/>
    <mergeCell ref="M9:M10"/>
    <mergeCell ref="M11:M12"/>
    <mergeCell ref="M13:M14"/>
    <mergeCell ref="M15:M16"/>
    <mergeCell ref="M17:M20"/>
    <mergeCell ref="M21:M24"/>
    <mergeCell ref="M25:M26"/>
    <mergeCell ref="M27:M28"/>
    <mergeCell ref="I33:I34"/>
    <mergeCell ref="I39:I40"/>
    <mergeCell ref="I41:I44"/>
    <mergeCell ref="I45:I47"/>
    <mergeCell ref="I48:I49"/>
    <mergeCell ref="I50:I52"/>
    <mergeCell ref="I54:I59"/>
    <mergeCell ref="J9:J10"/>
    <mergeCell ref="J27:J28"/>
    <mergeCell ref="I2:I4"/>
    <mergeCell ref="I9:I10"/>
    <mergeCell ref="I11:I12"/>
    <mergeCell ref="I13:I14"/>
    <mergeCell ref="I15:I16"/>
    <mergeCell ref="I17:I20"/>
    <mergeCell ref="I21:I24"/>
    <mergeCell ref="I25:I26"/>
    <mergeCell ref="I27:I28"/>
    <mergeCell ref="H17:H18"/>
    <mergeCell ref="H19:H20"/>
    <mergeCell ref="H21:H22"/>
    <mergeCell ref="H23:H24"/>
    <mergeCell ref="H41:H42"/>
    <mergeCell ref="H43:H44"/>
    <mergeCell ref="H54:H55"/>
    <mergeCell ref="H56:H57"/>
    <mergeCell ref="H58:H59"/>
    <mergeCell ref="G17:G18"/>
    <mergeCell ref="G19:G20"/>
    <mergeCell ref="G21:G22"/>
    <mergeCell ref="G23:G24"/>
    <mergeCell ref="G41:G42"/>
    <mergeCell ref="G43:G44"/>
    <mergeCell ref="G54:G55"/>
    <mergeCell ref="G56:G57"/>
    <mergeCell ref="G58:G59"/>
    <mergeCell ref="F17:F18"/>
    <mergeCell ref="F19:F20"/>
    <mergeCell ref="F21:F22"/>
    <mergeCell ref="F23:F24"/>
    <mergeCell ref="F41:F42"/>
    <mergeCell ref="F43:F44"/>
    <mergeCell ref="F54:F55"/>
    <mergeCell ref="F56:F57"/>
    <mergeCell ref="F58:F59"/>
    <mergeCell ref="D54:D59"/>
    <mergeCell ref="E2:E4"/>
    <mergeCell ref="E9:E10"/>
    <mergeCell ref="E11:E12"/>
    <mergeCell ref="E13:E14"/>
    <mergeCell ref="E15:E16"/>
    <mergeCell ref="E17:E20"/>
    <mergeCell ref="E21:E24"/>
    <mergeCell ref="E25:E26"/>
    <mergeCell ref="E27:E28"/>
    <mergeCell ref="E33:E34"/>
    <mergeCell ref="E39:E40"/>
    <mergeCell ref="E41:E44"/>
    <mergeCell ref="E45:E47"/>
    <mergeCell ref="E48:E49"/>
    <mergeCell ref="E50:E52"/>
    <mergeCell ref="E54:E59"/>
    <mergeCell ref="C39:C40"/>
    <mergeCell ref="C41:C44"/>
    <mergeCell ref="C45:C47"/>
    <mergeCell ref="C48:C49"/>
    <mergeCell ref="C50:C52"/>
    <mergeCell ref="C54:C59"/>
    <mergeCell ref="B17:B20"/>
    <mergeCell ref="B21:B24"/>
    <mergeCell ref="D2:D4"/>
    <mergeCell ref="D9:D10"/>
    <mergeCell ref="D11:D12"/>
    <mergeCell ref="D13:D14"/>
    <mergeCell ref="D15:D16"/>
    <mergeCell ref="D17:D20"/>
    <mergeCell ref="D21:D24"/>
    <mergeCell ref="D25:D26"/>
    <mergeCell ref="D27:D28"/>
    <mergeCell ref="D33:D35"/>
    <mergeCell ref="D36:D38"/>
    <mergeCell ref="D39:D40"/>
    <mergeCell ref="D41:D44"/>
    <mergeCell ref="D45:D47"/>
    <mergeCell ref="D48:D49"/>
    <mergeCell ref="D50:D52"/>
    <mergeCell ref="C13:C14"/>
    <mergeCell ref="C15:C16"/>
    <mergeCell ref="C17:C20"/>
    <mergeCell ref="C21:C24"/>
    <mergeCell ref="C25:C26"/>
    <mergeCell ref="C27:C28"/>
    <mergeCell ref="C31:C32"/>
    <mergeCell ref="C33:C35"/>
    <mergeCell ref="C36:C38"/>
    <mergeCell ref="C60:D60"/>
    <mergeCell ref="A2:A4"/>
    <mergeCell ref="A9:A10"/>
    <mergeCell ref="A11:A12"/>
    <mergeCell ref="A13:A14"/>
    <mergeCell ref="A15:A16"/>
    <mergeCell ref="A17:A20"/>
    <mergeCell ref="A21:A24"/>
    <mergeCell ref="A25:A26"/>
    <mergeCell ref="A27:A28"/>
    <mergeCell ref="A31:A32"/>
    <mergeCell ref="A33:A35"/>
    <mergeCell ref="A36:A38"/>
    <mergeCell ref="A39:A40"/>
    <mergeCell ref="A41:A44"/>
    <mergeCell ref="A45:A47"/>
    <mergeCell ref="A48:A49"/>
    <mergeCell ref="B45:B47"/>
    <mergeCell ref="B48:B49"/>
    <mergeCell ref="B50:B52"/>
    <mergeCell ref="B54:B59"/>
    <mergeCell ref="C2:C4"/>
    <mergeCell ref="C9:C10"/>
    <mergeCell ref="C11:C12"/>
    <mergeCell ref="A50:A52"/>
    <mergeCell ref="A54:A59"/>
    <mergeCell ref="B2:B4"/>
    <mergeCell ref="B9:B10"/>
    <mergeCell ref="B11:B12"/>
    <mergeCell ref="B13:B14"/>
    <mergeCell ref="B15:B16"/>
    <mergeCell ref="B25:B26"/>
    <mergeCell ref="B27:B28"/>
    <mergeCell ref="B31:B32"/>
    <mergeCell ref="B33:B35"/>
    <mergeCell ref="B36:B38"/>
    <mergeCell ref="B39:B40"/>
    <mergeCell ref="B41:B44"/>
  </mergeCells>
  <phoneticPr fontId="29" type="noConversion"/>
  <pageMargins left="0.75" right="0.75" top="1" bottom="1" header="0.3" footer="0.3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19" zoomScaleNormal="100" workbookViewId="0">
      <selection activeCell="D3" sqref="D3:D7"/>
    </sheetView>
  </sheetViews>
  <sheetFormatPr defaultColWidth="10.875" defaultRowHeight="13.5"/>
  <cols>
    <col min="1" max="1" width="4.375" style="4" customWidth="1"/>
    <col min="2" max="2" width="15.875" style="1" customWidth="1"/>
    <col min="3" max="3" width="9.375" style="1" customWidth="1"/>
    <col min="4" max="4" width="27.125" style="1" customWidth="1"/>
    <col min="5" max="5" width="64.25" style="6" customWidth="1"/>
    <col min="6" max="6" width="32.625" style="1" customWidth="1"/>
    <col min="7" max="7" width="4.375" style="5" customWidth="1"/>
    <col min="8" max="8" width="4.5" style="5" customWidth="1"/>
    <col min="9" max="9" width="7.625" style="5" customWidth="1"/>
    <col min="10" max="10" width="8.125" style="5" customWidth="1"/>
    <col min="11" max="16384" width="10.875" style="4"/>
  </cols>
  <sheetData>
    <row r="1" spans="1:10" ht="42" customHeight="1">
      <c r="A1" s="293" t="s">
        <v>232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s="1" customFormat="1" ht="27" customHeight="1">
      <c r="A2" s="132" t="s">
        <v>208</v>
      </c>
      <c r="B2" s="131" t="s">
        <v>192</v>
      </c>
      <c r="C2" s="137" t="s">
        <v>218</v>
      </c>
      <c r="D2" s="131" t="s">
        <v>193</v>
      </c>
      <c r="E2" s="131" t="s">
        <v>194</v>
      </c>
      <c r="F2" s="131" t="s">
        <v>195</v>
      </c>
      <c r="G2" s="131" t="s">
        <v>196</v>
      </c>
      <c r="H2" s="131" t="s">
        <v>197</v>
      </c>
      <c r="I2" s="139" t="s">
        <v>230</v>
      </c>
      <c r="J2" s="139" t="s">
        <v>231</v>
      </c>
    </row>
    <row r="3" spans="1:10" s="1" customFormat="1" ht="50.1" customHeight="1">
      <c r="A3" s="181">
        <v>1</v>
      </c>
      <c r="B3" s="181" t="s">
        <v>198</v>
      </c>
      <c r="C3" s="186"/>
      <c r="D3" s="287" t="s">
        <v>215</v>
      </c>
      <c r="E3" s="288" t="s">
        <v>205</v>
      </c>
      <c r="F3" s="181"/>
      <c r="G3" s="289" t="s">
        <v>209</v>
      </c>
      <c r="H3" s="181">
        <v>15</v>
      </c>
      <c r="I3" s="181"/>
      <c r="J3" s="181"/>
    </row>
    <row r="4" spans="1:10" s="1" customFormat="1" ht="50.1" customHeight="1">
      <c r="A4" s="181"/>
      <c r="B4" s="181"/>
      <c r="C4" s="187"/>
      <c r="D4" s="287"/>
      <c r="E4" s="288"/>
      <c r="F4" s="181"/>
      <c r="G4" s="289"/>
      <c r="H4" s="181"/>
      <c r="I4" s="181"/>
      <c r="J4" s="181"/>
    </row>
    <row r="5" spans="1:10" s="1" customFormat="1" ht="50.1" customHeight="1">
      <c r="A5" s="181"/>
      <c r="B5" s="181"/>
      <c r="C5" s="187"/>
      <c r="D5" s="287"/>
      <c r="E5" s="288"/>
      <c r="F5" s="181"/>
      <c r="G5" s="289"/>
      <c r="H5" s="181"/>
      <c r="I5" s="181"/>
      <c r="J5" s="181"/>
    </row>
    <row r="6" spans="1:10" s="1" customFormat="1" ht="50.1" customHeight="1">
      <c r="A6" s="181"/>
      <c r="B6" s="181"/>
      <c r="C6" s="187"/>
      <c r="D6" s="287"/>
      <c r="E6" s="288"/>
      <c r="F6" s="181"/>
      <c r="G6" s="289"/>
      <c r="H6" s="181"/>
      <c r="I6" s="181"/>
      <c r="J6" s="181"/>
    </row>
    <row r="7" spans="1:10" s="1" customFormat="1" ht="50.1" customHeight="1">
      <c r="A7" s="181"/>
      <c r="B7" s="181"/>
      <c r="C7" s="188"/>
      <c r="D7" s="287"/>
      <c r="E7" s="288"/>
      <c r="F7" s="181"/>
      <c r="G7" s="289"/>
      <c r="H7" s="181"/>
      <c r="I7" s="181"/>
      <c r="J7" s="181"/>
    </row>
    <row r="8" spans="1:10" s="1" customFormat="1" ht="33" customHeight="1">
      <c r="A8" s="181"/>
      <c r="B8" s="181"/>
      <c r="C8" s="186"/>
      <c r="D8" s="287" t="s">
        <v>216</v>
      </c>
      <c r="E8" s="292" t="s">
        <v>214</v>
      </c>
      <c r="F8" s="181"/>
      <c r="G8" s="289"/>
      <c r="H8" s="181"/>
      <c r="I8" s="181"/>
      <c r="J8" s="181"/>
    </row>
    <row r="9" spans="1:10" s="1" customFormat="1" ht="33" customHeight="1">
      <c r="A9" s="181"/>
      <c r="B9" s="181"/>
      <c r="C9" s="187"/>
      <c r="D9" s="287"/>
      <c r="E9" s="288"/>
      <c r="F9" s="181"/>
      <c r="G9" s="289"/>
      <c r="H9" s="181"/>
      <c r="I9" s="181"/>
      <c r="J9" s="181"/>
    </row>
    <row r="10" spans="1:10" s="1" customFormat="1" ht="33" customHeight="1">
      <c r="A10" s="181"/>
      <c r="B10" s="181"/>
      <c r="C10" s="188"/>
      <c r="D10" s="287"/>
      <c r="E10" s="288"/>
      <c r="F10" s="181"/>
      <c r="G10" s="289"/>
      <c r="H10" s="181"/>
      <c r="I10" s="181"/>
      <c r="J10" s="181"/>
    </row>
    <row r="11" spans="1:10" s="1" customFormat="1" ht="36.950000000000003" customHeight="1">
      <c r="A11" s="181"/>
      <c r="B11" s="181"/>
      <c r="C11" s="186"/>
      <c r="D11" s="287" t="s">
        <v>200</v>
      </c>
      <c r="E11" s="288" t="s">
        <v>201</v>
      </c>
      <c r="F11" s="181"/>
      <c r="G11" s="289"/>
      <c r="H11" s="181"/>
      <c r="I11" s="181"/>
      <c r="J11" s="181"/>
    </row>
    <row r="12" spans="1:10" s="1" customFormat="1" ht="36.950000000000003" customHeight="1">
      <c r="A12" s="181"/>
      <c r="B12" s="181"/>
      <c r="C12" s="188"/>
      <c r="D12" s="287"/>
      <c r="E12" s="288"/>
      <c r="F12" s="181"/>
      <c r="G12" s="289"/>
      <c r="H12" s="181"/>
      <c r="I12" s="181"/>
      <c r="J12" s="181"/>
    </row>
    <row r="13" spans="1:10" s="1" customFormat="1" ht="93" customHeight="1">
      <c r="A13" s="181"/>
      <c r="B13" s="181"/>
      <c r="C13" s="186"/>
      <c r="D13" s="287" t="s">
        <v>217</v>
      </c>
      <c r="E13" s="288" t="s">
        <v>202</v>
      </c>
      <c r="F13" s="181"/>
      <c r="G13" s="289"/>
      <c r="H13" s="181"/>
      <c r="I13" s="181"/>
      <c r="J13" s="181"/>
    </row>
    <row r="14" spans="1:10" s="2" customFormat="1" ht="93" customHeight="1">
      <c r="A14" s="181"/>
      <c r="B14" s="181"/>
      <c r="C14" s="188"/>
      <c r="D14" s="287"/>
      <c r="E14" s="288"/>
      <c r="F14" s="181"/>
      <c r="G14" s="289"/>
      <c r="H14" s="181"/>
      <c r="I14" s="181"/>
      <c r="J14" s="181"/>
    </row>
    <row r="15" spans="1:10" s="2" customFormat="1" ht="54" customHeight="1">
      <c r="A15" s="131">
        <v>2</v>
      </c>
      <c r="B15" s="133" t="s">
        <v>206</v>
      </c>
      <c r="C15" s="133"/>
      <c r="D15" s="136" t="s">
        <v>206</v>
      </c>
      <c r="E15" s="134" t="s">
        <v>203</v>
      </c>
      <c r="F15" s="117"/>
      <c r="G15" s="135" t="s">
        <v>210</v>
      </c>
      <c r="H15" s="117">
        <v>15</v>
      </c>
      <c r="I15" s="131"/>
      <c r="J15" s="117"/>
    </row>
    <row r="16" spans="1:10" s="2" customFormat="1" ht="72.95" customHeight="1">
      <c r="A16" s="181">
        <v>3</v>
      </c>
      <c r="B16" s="285" t="s">
        <v>207</v>
      </c>
      <c r="C16" s="290"/>
      <c r="D16" s="287" t="s">
        <v>207</v>
      </c>
      <c r="E16" s="288" t="s">
        <v>213</v>
      </c>
      <c r="F16" s="181"/>
      <c r="G16" s="289" t="s">
        <v>211</v>
      </c>
      <c r="H16" s="181">
        <v>15</v>
      </c>
      <c r="I16" s="181"/>
      <c r="J16" s="181"/>
    </row>
    <row r="17" spans="1:10" s="2" customFormat="1" ht="72.95" customHeight="1">
      <c r="A17" s="181"/>
      <c r="B17" s="286"/>
      <c r="C17" s="291"/>
      <c r="D17" s="287"/>
      <c r="E17" s="288"/>
      <c r="F17" s="181"/>
      <c r="G17" s="181"/>
      <c r="H17" s="181"/>
      <c r="I17" s="181"/>
      <c r="J17" s="181"/>
    </row>
    <row r="18" spans="1:10" s="3" customFormat="1" ht="327" customHeight="1">
      <c r="A18" s="131">
        <v>4</v>
      </c>
      <c r="B18" s="11" t="s">
        <v>204</v>
      </c>
      <c r="C18" s="11"/>
      <c r="D18" s="11" t="s">
        <v>204</v>
      </c>
      <c r="E18" s="138" t="s">
        <v>220</v>
      </c>
      <c r="F18" s="131"/>
      <c r="G18" s="12" t="s">
        <v>199</v>
      </c>
      <c r="H18" s="130">
        <v>1</v>
      </c>
      <c r="I18" s="130"/>
      <c r="J18" s="131"/>
    </row>
    <row r="19" spans="1:10" s="3" customFormat="1" ht="67.7" customHeight="1">
      <c r="A19" s="131">
        <v>5</v>
      </c>
      <c r="B19" s="11" t="s">
        <v>221</v>
      </c>
      <c r="C19" s="11"/>
      <c r="D19" s="11" t="s">
        <v>222</v>
      </c>
      <c r="E19" s="141" t="s">
        <v>223</v>
      </c>
      <c r="F19" s="131"/>
      <c r="G19" s="12" t="s">
        <v>226</v>
      </c>
      <c r="H19" s="130">
        <v>15</v>
      </c>
      <c r="I19" s="130"/>
      <c r="J19" s="131"/>
    </row>
    <row r="20" spans="1:10" s="3" customFormat="1" ht="67.7" customHeight="1">
      <c r="A20" s="139">
        <v>6</v>
      </c>
      <c r="B20" s="11" t="s">
        <v>224</v>
      </c>
      <c r="C20" s="11"/>
      <c r="D20" s="11" t="s">
        <v>224</v>
      </c>
      <c r="E20" s="141" t="s">
        <v>225</v>
      </c>
      <c r="F20" s="139"/>
      <c r="G20" s="12" t="s">
        <v>227</v>
      </c>
      <c r="H20" s="140">
        <v>900</v>
      </c>
      <c r="I20" s="140"/>
      <c r="J20" s="139"/>
    </row>
    <row r="21" spans="1:10" s="3" customFormat="1" ht="67.7" customHeight="1">
      <c r="A21" s="139">
        <v>7</v>
      </c>
      <c r="B21" s="11" t="s">
        <v>228</v>
      </c>
      <c r="C21" s="11"/>
      <c r="D21" s="11" t="s">
        <v>228</v>
      </c>
      <c r="E21" s="141" t="s">
        <v>229</v>
      </c>
      <c r="F21" s="139"/>
      <c r="G21" s="12" t="s">
        <v>227</v>
      </c>
      <c r="H21" s="140">
        <v>900</v>
      </c>
      <c r="I21" s="140"/>
      <c r="J21" s="139"/>
    </row>
    <row r="22" spans="1:10" s="3" customFormat="1" ht="16.5" customHeight="1">
      <c r="A22" s="132" t="s">
        <v>212</v>
      </c>
      <c r="B22" s="13"/>
      <c r="C22" s="13"/>
      <c r="D22" s="13"/>
      <c r="E22" s="14"/>
      <c r="F22" s="13"/>
      <c r="G22" s="12"/>
      <c r="H22" s="13"/>
      <c r="I22" s="13"/>
      <c r="J22" s="13"/>
    </row>
    <row r="23" spans="1:10">
      <c r="A23" s="283" t="s">
        <v>219</v>
      </c>
      <c r="B23" s="283"/>
      <c r="C23" s="283"/>
      <c r="D23" s="283"/>
      <c r="E23" s="283"/>
      <c r="F23" s="283"/>
      <c r="G23" s="283"/>
      <c r="H23" s="283"/>
      <c r="I23" s="283"/>
      <c r="J23" s="283"/>
    </row>
    <row r="24" spans="1:10">
      <c r="A24" s="284"/>
      <c r="B24" s="284"/>
      <c r="C24" s="284"/>
      <c r="D24" s="284"/>
      <c r="E24" s="284"/>
      <c r="F24" s="284"/>
      <c r="G24" s="284"/>
      <c r="H24" s="284"/>
      <c r="I24" s="284"/>
      <c r="J24" s="284"/>
    </row>
  </sheetData>
  <mergeCells count="31">
    <mergeCell ref="A1:J1"/>
    <mergeCell ref="D3:D7"/>
    <mergeCell ref="D8:D10"/>
    <mergeCell ref="D11:D12"/>
    <mergeCell ref="D13:D14"/>
    <mergeCell ref="E3:E7"/>
    <mergeCell ref="E8:E10"/>
    <mergeCell ref="E11:E12"/>
    <mergeCell ref="E13:E14"/>
    <mergeCell ref="A3:A14"/>
    <mergeCell ref="J3:J14"/>
    <mergeCell ref="I3:I14"/>
    <mergeCell ref="C3:C7"/>
    <mergeCell ref="C8:C10"/>
    <mergeCell ref="C11:C12"/>
    <mergeCell ref="C13:C14"/>
    <mergeCell ref="B3:B14"/>
    <mergeCell ref="H3:H14"/>
    <mergeCell ref="F3:F14"/>
    <mergeCell ref="D16:D17"/>
    <mergeCell ref="E16:E17"/>
    <mergeCell ref="F16:F17"/>
    <mergeCell ref="G3:G14"/>
    <mergeCell ref="G16:G17"/>
    <mergeCell ref="H16:H17"/>
    <mergeCell ref="C16:C17"/>
    <mergeCell ref="A23:J24"/>
    <mergeCell ref="I16:I17"/>
    <mergeCell ref="J16:J17"/>
    <mergeCell ref="A16:A17"/>
    <mergeCell ref="B16:B17"/>
  </mergeCells>
  <phoneticPr fontId="29" type="noConversion"/>
  <pageMargins left="0.51" right="0.16" top="0.16" bottom="0.08" header="0.16" footer="0.1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东西校园总面积及住宿情况 (2)</vt:lpstr>
      <vt:lpstr>原</vt:lpstr>
      <vt:lpstr>Sheet1</vt:lpstr>
      <vt:lpstr>Sheet2</vt:lpstr>
      <vt:lpstr>测温设备</vt:lpstr>
      <vt:lpstr>测温设备!Print_Titles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flm</dc:creator>
  <cp:lastModifiedBy>admin</cp:lastModifiedBy>
  <cp:revision>1</cp:revision>
  <cp:lastPrinted>2019-11-03T17:03:00Z</cp:lastPrinted>
  <dcterms:created xsi:type="dcterms:W3CDTF">2006-09-13T11:21:00Z</dcterms:created>
  <dcterms:modified xsi:type="dcterms:W3CDTF">2020-03-09T01:22:55Z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>
    <vt:lpwstr>14</vt:lpwstr>
  </property>
</Properties>
</file>